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623"/>
  <workbookPr dateCompatibility="0" codeName="ThisWorkbook"/>
  <mc:AlternateContent xmlns:mc="http://schemas.openxmlformats.org/markup-compatibility/2006">
    <mc:Choice Requires="x15">
      <x15ac:absPath xmlns:x15ac="http://schemas.microsoft.com/office/spreadsheetml/2010/11/ac" url="C:\Users\Utilisateur\Dropbox\PETANQUE\2025\CD39\"/>
    </mc:Choice>
  </mc:AlternateContent>
  <xr:revisionPtr revIDLastSave="0" documentId="13_ncr:9_{ADDFE2ED-1628-43E0-A2FE-D5E1CEB51368}" xr6:coauthVersionLast="47" xr6:coauthVersionMax="47" xr10:uidLastSave="{00000000-0000-0000-0000-000000000000}"/>
  <bookViews>
    <workbookView xWindow="-120" yWindow="-120" windowWidth="24240" windowHeight="13020" tabRatio="835" xr2:uid="{00000000-000D-0000-FFFF-FFFF00000000}"/>
  </bookViews>
  <sheets>
    <sheet name="Elite" sheetId="28" r:id="rId1"/>
    <sheet name="Honneur" sheetId="19" r:id="rId2"/>
    <sheet name="Honneur (2)" sheetId="44" r:id="rId3"/>
    <sheet name="Promotion 1" sheetId="9" r:id="rId4"/>
    <sheet name="Promotion 2" sheetId="30" r:id="rId5"/>
    <sheet name="Promotion 3" sheetId="31" r:id="rId6"/>
    <sheet name="Promotion 4" sheetId="36" r:id="rId7"/>
    <sheet name="Promotion 5" sheetId="35" state="hidden" r:id="rId8"/>
    <sheet name="1ère division - F" sheetId="40" r:id="rId9"/>
    <sheet name="2ème division - F" sheetId="34" r:id="rId10"/>
    <sheet name="Vétéran 1" sheetId="37" r:id="rId11"/>
    <sheet name="Vétéran 2" sheetId="38" r:id="rId12"/>
    <sheet name="Vétéran 3" sheetId="26" r:id="rId13"/>
    <sheet name="Vétéran 4" sheetId="41" r:id="rId14"/>
    <sheet name="Vétéran 5" sheetId="43" r:id="rId15"/>
    <sheet name="bilan" sheetId="45" state="hidden" r:id="rId16"/>
    <sheet name="contacts" sheetId="20" r:id="rId17"/>
    <sheet name="liste équipes" sheetId="16" r:id="rId18"/>
    <sheet name="Feuil2" sheetId="22" state="hidden" r:id="rId19"/>
    <sheet name="Feuil1" sheetId="21" state="hidden" r:id="rId20"/>
  </sheets>
  <definedNames>
    <definedName name="_xlnm._FilterDatabase" localSheetId="16" hidden="1">contacts!$A$1:$A$130</definedName>
    <definedName name="_xlnm.Print_Area" localSheetId="8">'1ère division - F'!$C$1:$O$27</definedName>
    <definedName name="_xlnm.Print_Area" localSheetId="9">'2ème division - F'!$C$1:$O$38</definedName>
    <definedName name="_xlnm.Print_Area" localSheetId="16">contacts!$A$1:$D$137</definedName>
    <definedName name="_xlnm.Print_Area" localSheetId="0">Elite!$C$1:$O$29</definedName>
    <definedName name="_xlnm.Print_Area" localSheetId="1">Honneur!$C$1:$O$26</definedName>
    <definedName name="_xlnm.Print_Area" localSheetId="2">'Honneur (2)'!$C$1:$O$38</definedName>
    <definedName name="_xlnm.Print_Area" localSheetId="17">'liste équipes'!$A$1:$O$12</definedName>
    <definedName name="_xlnm.Print_Area" localSheetId="3">'Promotion 1'!$C$1:$O$39</definedName>
    <definedName name="_xlnm.Print_Area" localSheetId="4">'Promotion 2'!$C$1:$O$32</definedName>
    <definedName name="_xlnm.Print_Area" localSheetId="5">'Promotion 3'!$C$1:$O$38</definedName>
    <definedName name="_xlnm.Print_Area" localSheetId="6">'Promotion 4'!$C$1:$O$43</definedName>
    <definedName name="_xlnm.Print_Area" localSheetId="7">'Promotion 5'!$A$1:$N$21</definedName>
    <definedName name="_xlnm.Print_Area" localSheetId="10">'Vétéran 1'!$C$1:$O$28</definedName>
    <definedName name="_xlnm.Print_Area" localSheetId="11">'Vétéran 2'!$C$1:$O$27</definedName>
    <definedName name="_xlnm.Print_Area" localSheetId="12">'Vétéran 3'!$C$1:$O$27</definedName>
    <definedName name="_xlnm.Print_Area" localSheetId="13">'Vétéran 4'!$C$1:$O$27</definedName>
    <definedName name="_xlnm.Print_Area" localSheetId="14">'Vétéran 5'!$C$1:$O$27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E11" i="31" l="1"/>
  <c r="E25" i="30"/>
  <c r="L18" i="30"/>
  <c r="E18" i="30"/>
  <c r="L11" i="30"/>
  <c r="E11" i="30"/>
  <c r="L26" i="31"/>
  <c r="J26" i="31"/>
  <c r="L21" i="31"/>
  <c r="J21" i="31"/>
  <c r="L7" i="31"/>
  <c r="J7" i="31"/>
  <c r="E36" i="31"/>
  <c r="C36" i="31"/>
  <c r="L28" i="31"/>
  <c r="J28" i="31"/>
  <c r="E28" i="31"/>
  <c r="C28" i="31"/>
  <c r="E20" i="31"/>
  <c r="C20" i="31"/>
  <c r="G36" i="31"/>
  <c r="B36" i="31"/>
  <c r="G35" i="31"/>
  <c r="B35" i="31"/>
  <c r="G34" i="31"/>
  <c r="B34" i="31"/>
  <c r="G33" i="31"/>
  <c r="B33" i="31"/>
  <c r="G32" i="31"/>
  <c r="B32" i="31"/>
  <c r="N29" i="31"/>
  <c r="I29" i="31"/>
  <c r="G29" i="31"/>
  <c r="B29" i="31"/>
  <c r="N28" i="31"/>
  <c r="I28" i="31"/>
  <c r="G28" i="31"/>
  <c r="B28" i="31"/>
  <c r="N27" i="31"/>
  <c r="I27" i="31"/>
  <c r="G27" i="31"/>
  <c r="B27" i="31"/>
  <c r="N26" i="31"/>
  <c r="I26" i="31"/>
  <c r="G26" i="31"/>
  <c r="B26" i="31"/>
  <c r="N25" i="31"/>
  <c r="I25" i="31"/>
  <c r="G25" i="31"/>
  <c r="B25" i="31"/>
  <c r="G24" i="31"/>
  <c r="B24" i="31"/>
  <c r="G23" i="31"/>
  <c r="B23" i="31"/>
  <c r="N22" i="31"/>
  <c r="I22" i="31"/>
  <c r="G22" i="31"/>
  <c r="B22" i="31"/>
  <c r="N21" i="31"/>
  <c r="I21" i="31"/>
  <c r="G21" i="31"/>
  <c r="B21" i="31"/>
  <c r="N20" i="31"/>
  <c r="I20" i="31"/>
  <c r="G20" i="31"/>
  <c r="B20" i="31"/>
  <c r="N19" i="31"/>
  <c r="I19" i="31"/>
  <c r="G19" i="31"/>
  <c r="B19" i="31"/>
  <c r="N18" i="31"/>
  <c r="I18" i="31"/>
  <c r="G18" i="31"/>
  <c r="B18" i="31"/>
  <c r="N17" i="31"/>
  <c r="I17" i="31"/>
  <c r="G17" i="31"/>
  <c r="B17" i="31"/>
  <c r="N16" i="31"/>
  <c r="I16" i="31"/>
  <c r="G16" i="31"/>
  <c r="B16" i="31"/>
  <c r="N15" i="31"/>
  <c r="I15" i="31"/>
  <c r="G15" i="31"/>
  <c r="B15" i="31"/>
  <c r="N14" i="31"/>
  <c r="I14" i="31"/>
  <c r="G14" i="31"/>
  <c r="B14" i="31"/>
  <c r="N13" i="31"/>
  <c r="I13" i="31"/>
  <c r="G13" i="31"/>
  <c r="B13" i="31"/>
  <c r="N12" i="31"/>
  <c r="I12" i="31"/>
  <c r="G12" i="31"/>
  <c r="B12" i="31"/>
  <c r="N11" i="31"/>
  <c r="I11" i="31"/>
  <c r="G11" i="31"/>
  <c r="B11" i="31"/>
  <c r="N10" i="31"/>
  <c r="I10" i="31"/>
  <c r="N9" i="31"/>
  <c r="I9" i="31"/>
  <c r="N8" i="31"/>
  <c r="I8" i="31"/>
  <c r="G8" i="31"/>
  <c r="B8" i="31"/>
  <c r="N7" i="31"/>
  <c r="I7" i="31"/>
  <c r="G7" i="31"/>
  <c r="B7" i="31"/>
  <c r="N6" i="31"/>
  <c r="I6" i="31"/>
  <c r="G6" i="31"/>
  <c r="B6" i="31"/>
  <c r="N5" i="31"/>
  <c r="I5" i="31"/>
  <c r="G5" i="31"/>
  <c r="B5" i="31"/>
  <c r="Q15" i="31"/>
  <c r="E8" i="9"/>
  <c r="C8" i="9"/>
  <c r="E34" i="9"/>
  <c r="C34" i="9"/>
  <c r="E36" i="9"/>
  <c r="C36" i="9"/>
  <c r="E5" i="9"/>
  <c r="C5" i="9"/>
  <c r="L15" i="9"/>
  <c r="J15" i="9"/>
  <c r="L7" i="9"/>
  <c r="J7" i="9"/>
  <c r="L12" i="9"/>
  <c r="J12" i="9"/>
  <c r="G36" i="9"/>
  <c r="B36" i="9"/>
  <c r="G35" i="9"/>
  <c r="E35" i="9"/>
  <c r="B35" i="9"/>
  <c r="G34" i="9"/>
  <c r="B34" i="9"/>
  <c r="G33" i="9"/>
  <c r="B33" i="9"/>
  <c r="G32" i="9"/>
  <c r="B32" i="9"/>
  <c r="C30" i="9"/>
  <c r="N29" i="9"/>
  <c r="L29" i="9"/>
  <c r="J29" i="9"/>
  <c r="I29" i="9"/>
  <c r="G29" i="9"/>
  <c r="E29" i="9"/>
  <c r="C29" i="9"/>
  <c r="B29" i="9"/>
  <c r="N28" i="9"/>
  <c r="L28" i="9"/>
  <c r="I28" i="9"/>
  <c r="G28" i="9"/>
  <c r="B28" i="9"/>
  <c r="N27" i="9"/>
  <c r="J27" i="9"/>
  <c r="I27" i="9"/>
  <c r="G27" i="9"/>
  <c r="B27" i="9"/>
  <c r="N26" i="9"/>
  <c r="I26" i="9"/>
  <c r="G26" i="9"/>
  <c r="E26" i="9"/>
  <c r="B26" i="9"/>
  <c r="N25" i="9"/>
  <c r="I25" i="9"/>
  <c r="G25" i="9"/>
  <c r="B25" i="9"/>
  <c r="G24" i="9"/>
  <c r="B24" i="9"/>
  <c r="J23" i="9"/>
  <c r="G23" i="9"/>
  <c r="C23" i="9"/>
  <c r="B23" i="9"/>
  <c r="N22" i="9"/>
  <c r="J22" i="9"/>
  <c r="I22" i="9"/>
  <c r="G22" i="9"/>
  <c r="B22" i="9"/>
  <c r="N21" i="9"/>
  <c r="L21" i="9"/>
  <c r="I21" i="9"/>
  <c r="G21" i="9"/>
  <c r="C21" i="9"/>
  <c r="B21" i="9"/>
  <c r="N20" i="9"/>
  <c r="J20" i="9"/>
  <c r="I20" i="9"/>
  <c r="G20" i="9"/>
  <c r="E20" i="9"/>
  <c r="B20" i="9"/>
  <c r="N19" i="9"/>
  <c r="I19" i="9"/>
  <c r="G19" i="9"/>
  <c r="E19" i="9"/>
  <c r="B19" i="9"/>
  <c r="N18" i="9"/>
  <c r="I18" i="9"/>
  <c r="G18" i="9"/>
  <c r="B18" i="9"/>
  <c r="N17" i="9"/>
  <c r="I17" i="9"/>
  <c r="G17" i="9"/>
  <c r="B17" i="9"/>
  <c r="N16" i="9"/>
  <c r="I16" i="9"/>
  <c r="G16" i="9"/>
  <c r="C16" i="9"/>
  <c r="B16" i="9"/>
  <c r="N15" i="9"/>
  <c r="I15" i="9"/>
  <c r="G15" i="9"/>
  <c r="C15" i="9"/>
  <c r="B15" i="9"/>
  <c r="N14" i="9"/>
  <c r="I14" i="9"/>
  <c r="G14" i="9"/>
  <c r="B14" i="9"/>
  <c r="N13" i="9"/>
  <c r="L13" i="9"/>
  <c r="J13" i="9"/>
  <c r="I13" i="9"/>
  <c r="G13" i="9"/>
  <c r="E13" i="9"/>
  <c r="B13" i="9"/>
  <c r="N12" i="9"/>
  <c r="I12" i="9"/>
  <c r="G12" i="9"/>
  <c r="C12" i="9"/>
  <c r="B12" i="9"/>
  <c r="N11" i="9"/>
  <c r="I11" i="9"/>
  <c r="G11" i="9"/>
  <c r="B11" i="9"/>
  <c r="N10" i="9"/>
  <c r="I10" i="9"/>
  <c r="N9" i="9"/>
  <c r="I9" i="9"/>
  <c r="N8" i="9"/>
  <c r="I8" i="9"/>
  <c r="G8" i="9"/>
  <c r="B8" i="9"/>
  <c r="N7" i="9"/>
  <c r="I7" i="9"/>
  <c r="G7" i="9"/>
  <c r="E7" i="9"/>
  <c r="C7" i="9"/>
  <c r="B7" i="9"/>
  <c r="N6" i="9"/>
  <c r="L6" i="9"/>
  <c r="I6" i="9"/>
  <c r="G6" i="9"/>
  <c r="E6" i="9"/>
  <c r="B6" i="9"/>
  <c r="N5" i="9"/>
  <c r="L5" i="9"/>
  <c r="I5" i="9"/>
  <c r="G5" i="9"/>
  <c r="B5" i="9"/>
  <c r="N26" i="44"/>
  <c r="I26" i="44"/>
  <c r="B26" i="44"/>
  <c r="N25" i="44"/>
  <c r="I25" i="44"/>
  <c r="G25" i="44"/>
  <c r="B25" i="44"/>
  <c r="N24" i="44"/>
  <c r="I24" i="44"/>
  <c r="G24" i="44"/>
  <c r="B24" i="44"/>
  <c r="N23" i="44"/>
  <c r="I23" i="44"/>
  <c r="G23" i="44"/>
  <c r="B23" i="44"/>
  <c r="N22" i="44"/>
  <c r="L22" i="44"/>
  <c r="I22" i="44"/>
  <c r="E22" i="44"/>
  <c r="B22" i="44"/>
  <c r="G20" i="44"/>
  <c r="B20" i="44"/>
  <c r="G19" i="44"/>
  <c r="B19" i="44"/>
  <c r="G18" i="44"/>
  <c r="B18" i="44"/>
  <c r="G17" i="44"/>
  <c r="B17" i="44"/>
  <c r="G16" i="44"/>
  <c r="E16" i="44"/>
  <c r="B16" i="44"/>
  <c r="N15" i="44"/>
  <c r="N14" i="44"/>
  <c r="I14" i="44"/>
  <c r="G14" i="44"/>
  <c r="B14" i="44"/>
  <c r="N13" i="44"/>
  <c r="I13" i="44"/>
  <c r="G13" i="44"/>
  <c r="B13" i="44"/>
  <c r="N12" i="44"/>
  <c r="I12" i="44"/>
  <c r="G12" i="44"/>
  <c r="B12" i="44"/>
  <c r="N11" i="44"/>
  <c r="I11" i="44"/>
  <c r="G11" i="44"/>
  <c r="B11" i="44"/>
  <c r="L10" i="44"/>
  <c r="I10" i="44"/>
  <c r="E10" i="44"/>
  <c r="I9" i="44"/>
  <c r="N8" i="44"/>
  <c r="I8" i="44"/>
  <c r="G8" i="44"/>
  <c r="B8" i="44"/>
  <c r="N7" i="44"/>
  <c r="I7" i="44"/>
  <c r="G7" i="44"/>
  <c r="B7" i="44"/>
  <c r="N6" i="44"/>
  <c r="I6" i="44"/>
  <c r="G6" i="44"/>
  <c r="B6" i="44"/>
  <c r="N5" i="44"/>
  <c r="I5" i="44"/>
  <c r="G5" i="44"/>
  <c r="B5" i="44"/>
  <c r="L4" i="44"/>
  <c r="E4" i="44"/>
  <c r="E16" i="19"/>
  <c r="E4" i="19"/>
  <c r="Q7" i="36"/>
  <c r="Q8" i="36"/>
  <c r="L27" i="36" s="1"/>
  <c r="Q9" i="36"/>
  <c r="Q10" i="36"/>
  <c r="J20" i="36" s="1"/>
  <c r="Q11" i="36"/>
  <c r="Q12" i="36"/>
  <c r="J29" i="36" s="1"/>
  <c r="Q13" i="36"/>
  <c r="Q14" i="36"/>
  <c r="C20" i="36" s="1"/>
  <c r="Q15" i="36"/>
  <c r="L26" i="36"/>
  <c r="J26" i="36"/>
  <c r="E20" i="36"/>
  <c r="L29" i="36"/>
  <c r="L21" i="36"/>
  <c r="J21" i="36"/>
  <c r="E19" i="36"/>
  <c r="C19" i="36"/>
  <c r="E6" i="36"/>
  <c r="C6" i="36"/>
  <c r="L20" i="36"/>
  <c r="J16" i="36"/>
  <c r="C1" i="41"/>
  <c r="Q12" i="34"/>
  <c r="E19" i="34" s="1"/>
  <c r="L22" i="19"/>
  <c r="E22" i="19"/>
  <c r="L10" i="19"/>
  <c r="E10" i="19"/>
  <c r="L4" i="19"/>
  <c r="Q8" i="28"/>
  <c r="Q9" i="28"/>
  <c r="L24" i="28" s="1"/>
  <c r="Q10" i="28"/>
  <c r="Q11" i="28"/>
  <c r="E25" i="28" s="1"/>
  <c r="Q12" i="28"/>
  <c r="Q13" i="28"/>
  <c r="E8" i="28" s="1"/>
  <c r="Q14" i="28"/>
  <c r="Q8" i="34"/>
  <c r="J22" i="34" s="1"/>
  <c r="Q9" i="34"/>
  <c r="Q10" i="34"/>
  <c r="J34" i="34" s="1"/>
  <c r="Q11" i="34"/>
  <c r="Q13" i="34"/>
  <c r="C15" i="34" s="1"/>
  <c r="Q14" i="34"/>
  <c r="Q15" i="34"/>
  <c r="C30" i="34" s="1"/>
  <c r="Q7" i="34"/>
  <c r="J37" i="34"/>
  <c r="N36" i="34"/>
  <c r="L36" i="34"/>
  <c r="J36" i="34"/>
  <c r="I36" i="34"/>
  <c r="N35" i="34"/>
  <c r="L35" i="34"/>
  <c r="J35" i="34"/>
  <c r="I35" i="34"/>
  <c r="N34" i="34"/>
  <c r="L34" i="34"/>
  <c r="I34" i="34"/>
  <c r="N33" i="34"/>
  <c r="L33" i="34"/>
  <c r="J33" i="34"/>
  <c r="I33" i="34"/>
  <c r="N32" i="34"/>
  <c r="I32" i="34"/>
  <c r="C16" i="34"/>
  <c r="J30" i="34"/>
  <c r="G15" i="34"/>
  <c r="E15" i="34"/>
  <c r="B15" i="34"/>
  <c r="N29" i="34"/>
  <c r="L29" i="34"/>
  <c r="I29" i="34"/>
  <c r="G14" i="34"/>
  <c r="E14" i="34"/>
  <c r="C14" i="34"/>
  <c r="B14" i="34"/>
  <c r="N28" i="34"/>
  <c r="L28" i="34"/>
  <c r="J28" i="34"/>
  <c r="I28" i="34"/>
  <c r="G13" i="34"/>
  <c r="E13" i="34"/>
  <c r="B13" i="34"/>
  <c r="N27" i="34"/>
  <c r="L27" i="34"/>
  <c r="J27" i="34"/>
  <c r="I27" i="34"/>
  <c r="G12" i="34"/>
  <c r="E12" i="34"/>
  <c r="C12" i="34"/>
  <c r="B12" i="34"/>
  <c r="N26" i="34"/>
  <c r="L26" i="34"/>
  <c r="J26" i="34"/>
  <c r="I26" i="34"/>
  <c r="G11" i="34"/>
  <c r="B11" i="34"/>
  <c r="N25" i="34"/>
  <c r="I25" i="34"/>
  <c r="G24" i="34"/>
  <c r="B24" i="34"/>
  <c r="N23" i="34"/>
  <c r="I23" i="34"/>
  <c r="G29" i="34"/>
  <c r="E29" i="34"/>
  <c r="B29" i="34"/>
  <c r="N22" i="34"/>
  <c r="L22" i="34"/>
  <c r="I22" i="34"/>
  <c r="G28" i="34"/>
  <c r="E28" i="34"/>
  <c r="B28" i="34"/>
  <c r="N21" i="34"/>
  <c r="L21" i="34"/>
  <c r="I21" i="34"/>
  <c r="G27" i="34"/>
  <c r="E27" i="34"/>
  <c r="C27" i="34"/>
  <c r="B27" i="34"/>
  <c r="N20" i="34"/>
  <c r="L20" i="34"/>
  <c r="I20" i="34"/>
  <c r="G26" i="34"/>
  <c r="E26" i="34"/>
  <c r="C26" i="34"/>
  <c r="B26" i="34"/>
  <c r="N19" i="34"/>
  <c r="L19" i="34"/>
  <c r="I19" i="34"/>
  <c r="G25" i="34"/>
  <c r="B25" i="34"/>
  <c r="N18" i="34"/>
  <c r="I18" i="34"/>
  <c r="N17" i="34"/>
  <c r="I17" i="34"/>
  <c r="G17" i="34"/>
  <c r="B17" i="34"/>
  <c r="G23" i="34"/>
  <c r="C23" i="34"/>
  <c r="B23" i="34"/>
  <c r="G37" i="34"/>
  <c r="B37" i="34"/>
  <c r="G22" i="34"/>
  <c r="E22" i="34"/>
  <c r="C22" i="34"/>
  <c r="B22" i="34"/>
  <c r="G36" i="34"/>
  <c r="E36" i="34"/>
  <c r="B36" i="34"/>
  <c r="G21" i="34"/>
  <c r="E21" i="34"/>
  <c r="B21" i="34"/>
  <c r="G35" i="34"/>
  <c r="E35" i="34"/>
  <c r="C35" i="34"/>
  <c r="B35" i="34"/>
  <c r="G20" i="34"/>
  <c r="E20" i="34"/>
  <c r="B20" i="34"/>
  <c r="G34" i="34"/>
  <c r="E34" i="34"/>
  <c r="B34" i="34"/>
  <c r="G19" i="34"/>
  <c r="C19" i="34"/>
  <c r="B19" i="34"/>
  <c r="G33" i="34"/>
  <c r="E33" i="34"/>
  <c r="C33" i="34"/>
  <c r="B33" i="34"/>
  <c r="G18" i="34"/>
  <c r="B18" i="34"/>
  <c r="G32" i="34"/>
  <c r="B32" i="34"/>
  <c r="N10" i="34"/>
  <c r="I10" i="34"/>
  <c r="N9" i="34"/>
  <c r="J9" i="34"/>
  <c r="I9" i="34"/>
  <c r="N8" i="34"/>
  <c r="L8" i="34"/>
  <c r="J8" i="34"/>
  <c r="I8" i="34"/>
  <c r="G8" i="34"/>
  <c r="E8" i="34"/>
  <c r="C8" i="34"/>
  <c r="B8" i="34"/>
  <c r="N7" i="34"/>
  <c r="J7" i="34"/>
  <c r="I7" i="34"/>
  <c r="G7" i="34"/>
  <c r="C7" i="34"/>
  <c r="B7" i="34"/>
  <c r="N6" i="34"/>
  <c r="J6" i="34"/>
  <c r="I6" i="34"/>
  <c r="G6" i="34"/>
  <c r="E6" i="34"/>
  <c r="C6" i="34"/>
  <c r="B6" i="34"/>
  <c r="N5" i="34"/>
  <c r="J5" i="34"/>
  <c r="I5" i="34"/>
  <c r="G5" i="34"/>
  <c r="E5" i="34"/>
  <c r="C5" i="34"/>
  <c r="B5" i="34"/>
  <c r="Q8" i="44"/>
  <c r="Q9" i="44"/>
  <c r="Q10" i="44"/>
  <c r="Q11" i="44"/>
  <c r="Q14" i="44"/>
  <c r="Q7" i="44"/>
  <c r="Q8" i="19"/>
  <c r="Q9" i="19"/>
  <c r="Q10" i="19"/>
  <c r="J24" i="19" s="1"/>
  <c r="Q11" i="19"/>
  <c r="J11" i="19" s="1"/>
  <c r="Q12" i="19"/>
  <c r="Q13" i="19"/>
  <c r="L24" i="19" s="1"/>
  <c r="Q14" i="19"/>
  <c r="N27" i="28"/>
  <c r="J27" i="28"/>
  <c r="I27" i="28"/>
  <c r="N26" i="28"/>
  <c r="L26" i="28"/>
  <c r="J26" i="28"/>
  <c r="I26" i="28"/>
  <c r="N25" i="28"/>
  <c r="L25" i="28"/>
  <c r="J25" i="28"/>
  <c r="I25" i="28"/>
  <c r="N24" i="28"/>
  <c r="I24" i="28"/>
  <c r="N23" i="28"/>
  <c r="I23" i="28"/>
  <c r="B27" i="28"/>
  <c r="G9" i="28"/>
  <c r="C9" i="28"/>
  <c r="B9" i="28"/>
  <c r="G26" i="28"/>
  <c r="E26" i="28"/>
  <c r="C26" i="28"/>
  <c r="B26" i="28"/>
  <c r="G8" i="28"/>
  <c r="C8" i="28"/>
  <c r="B8" i="28"/>
  <c r="G25" i="28"/>
  <c r="C25" i="28"/>
  <c r="B25" i="28"/>
  <c r="G7" i="28"/>
  <c r="E7" i="28"/>
  <c r="B7" i="28"/>
  <c r="G24" i="28"/>
  <c r="C24" i="28"/>
  <c r="B24" i="28"/>
  <c r="G6" i="28"/>
  <c r="E6" i="28"/>
  <c r="C6" i="28"/>
  <c r="B6" i="28"/>
  <c r="B23" i="28"/>
  <c r="G5" i="28"/>
  <c r="B5" i="28"/>
  <c r="N16" i="28"/>
  <c r="N15" i="28"/>
  <c r="I15" i="28"/>
  <c r="G15" i="28"/>
  <c r="E15" i="28"/>
  <c r="B15" i="28"/>
  <c r="N14" i="28"/>
  <c r="J14" i="28"/>
  <c r="I14" i="28"/>
  <c r="G14" i="28"/>
  <c r="E14" i="28"/>
  <c r="B14" i="28"/>
  <c r="N13" i="28"/>
  <c r="J13" i="28"/>
  <c r="I13" i="28"/>
  <c r="G13" i="28"/>
  <c r="E13" i="28"/>
  <c r="C13" i="28"/>
  <c r="B13" i="28"/>
  <c r="N12" i="28"/>
  <c r="L12" i="28"/>
  <c r="J12" i="28"/>
  <c r="I12" i="28"/>
  <c r="G12" i="28"/>
  <c r="E12" i="28"/>
  <c r="C12" i="28"/>
  <c r="B12" i="28"/>
  <c r="I11" i="28"/>
  <c r="I10" i="28"/>
  <c r="N9" i="28"/>
  <c r="I9" i="28"/>
  <c r="G21" i="28"/>
  <c r="E21" i="28"/>
  <c r="B21" i="28"/>
  <c r="N8" i="28"/>
  <c r="L8" i="28"/>
  <c r="J8" i="28"/>
  <c r="I8" i="28"/>
  <c r="G20" i="28"/>
  <c r="C20" i="28"/>
  <c r="B20" i="28"/>
  <c r="N7" i="28"/>
  <c r="J7" i="28"/>
  <c r="I7" i="28"/>
  <c r="G19" i="28"/>
  <c r="C19" i="28"/>
  <c r="B19" i="28"/>
  <c r="N6" i="28"/>
  <c r="L6" i="28"/>
  <c r="J6" i="28"/>
  <c r="I6" i="28"/>
  <c r="G18" i="28"/>
  <c r="C18" i="28"/>
  <c r="B18" i="28"/>
  <c r="Q8" i="43"/>
  <c r="L5" i="43" s="1"/>
  <c r="Q9" i="43"/>
  <c r="Q10" i="43"/>
  <c r="L18" i="43" s="1"/>
  <c r="Q11" i="43"/>
  <c r="Q12" i="43"/>
  <c r="E23" i="43" s="1"/>
  <c r="Q13" i="43"/>
  <c r="E24" i="43" s="1"/>
  <c r="Q14" i="43"/>
  <c r="J20" i="43" s="1"/>
  <c r="G26" i="43"/>
  <c r="E26" i="43"/>
  <c r="B26" i="43"/>
  <c r="G25" i="43"/>
  <c r="E25" i="43"/>
  <c r="C25" i="43"/>
  <c r="B25" i="43"/>
  <c r="G24" i="43"/>
  <c r="C24" i="43"/>
  <c r="B24" i="43"/>
  <c r="G23" i="43"/>
  <c r="C23" i="43"/>
  <c r="B23" i="43"/>
  <c r="I22" i="43"/>
  <c r="G22" i="43"/>
  <c r="E22" i="43"/>
  <c r="B22" i="43"/>
  <c r="L20" i="43"/>
  <c r="I20" i="43"/>
  <c r="G20" i="43"/>
  <c r="E20" i="43"/>
  <c r="B20" i="43"/>
  <c r="N19" i="43"/>
  <c r="L19" i="43"/>
  <c r="I19" i="43"/>
  <c r="G19" i="43"/>
  <c r="C19" i="43"/>
  <c r="B19" i="43"/>
  <c r="N18" i="43"/>
  <c r="J18" i="43"/>
  <c r="I18" i="43"/>
  <c r="G18" i="43"/>
  <c r="E18" i="43"/>
  <c r="C18" i="43"/>
  <c r="B18" i="43"/>
  <c r="N17" i="43"/>
  <c r="J17" i="43"/>
  <c r="I17" i="43"/>
  <c r="G17" i="43"/>
  <c r="B17" i="43"/>
  <c r="L16" i="43"/>
  <c r="I16" i="43"/>
  <c r="G16" i="43"/>
  <c r="E16" i="43"/>
  <c r="B16" i="43"/>
  <c r="N15" i="43"/>
  <c r="N14" i="43"/>
  <c r="L14" i="43"/>
  <c r="I14" i="43"/>
  <c r="G14" i="43"/>
  <c r="E14" i="43"/>
  <c r="C14" i="43"/>
  <c r="B14" i="43"/>
  <c r="N13" i="43"/>
  <c r="L13" i="43"/>
  <c r="J13" i="43"/>
  <c r="I13" i="43"/>
  <c r="G13" i="43"/>
  <c r="E13" i="43"/>
  <c r="B13" i="43"/>
  <c r="N12" i="43"/>
  <c r="L12" i="43"/>
  <c r="I12" i="43"/>
  <c r="G12" i="43"/>
  <c r="E12" i="43"/>
  <c r="C12" i="43"/>
  <c r="B12" i="43"/>
  <c r="N11" i="43"/>
  <c r="L11" i="43"/>
  <c r="I11" i="43"/>
  <c r="G11" i="43"/>
  <c r="C11" i="43"/>
  <c r="B11" i="43"/>
  <c r="L10" i="43"/>
  <c r="I10" i="43"/>
  <c r="E10" i="43"/>
  <c r="I9" i="43"/>
  <c r="N8" i="43"/>
  <c r="L8" i="43"/>
  <c r="J8" i="43"/>
  <c r="I8" i="43"/>
  <c r="G8" i="43"/>
  <c r="E8" i="43"/>
  <c r="C8" i="43"/>
  <c r="B8" i="43"/>
  <c r="N7" i="43"/>
  <c r="J7" i="43"/>
  <c r="I7" i="43"/>
  <c r="G7" i="43"/>
  <c r="C7" i="43"/>
  <c r="B7" i="43"/>
  <c r="N6" i="43"/>
  <c r="J6" i="43"/>
  <c r="I6" i="43"/>
  <c r="G6" i="43"/>
  <c r="C6" i="43"/>
  <c r="B6" i="43"/>
  <c r="N5" i="43"/>
  <c r="I5" i="43"/>
  <c r="G5" i="43"/>
  <c r="E5" i="43"/>
  <c r="B5" i="43"/>
  <c r="L4" i="43"/>
  <c r="E4" i="43"/>
  <c r="G26" i="41"/>
  <c r="B26" i="41"/>
  <c r="G25" i="41"/>
  <c r="B25" i="41"/>
  <c r="G24" i="41"/>
  <c r="B24" i="41"/>
  <c r="G23" i="41"/>
  <c r="B23" i="41"/>
  <c r="G22" i="41"/>
  <c r="E22" i="41"/>
  <c r="B22" i="41"/>
  <c r="N20" i="41"/>
  <c r="I20" i="41"/>
  <c r="N19" i="41"/>
  <c r="I19" i="41"/>
  <c r="N18" i="41"/>
  <c r="I18" i="41"/>
  <c r="N17" i="41"/>
  <c r="I17" i="41"/>
  <c r="N16" i="41"/>
  <c r="L16" i="41"/>
  <c r="I16" i="41"/>
  <c r="Q8" i="41"/>
  <c r="E23" i="41" s="1"/>
  <c r="Q9" i="41"/>
  <c r="Q10" i="41"/>
  <c r="J12" i="41" s="1"/>
  <c r="Q11" i="41"/>
  <c r="Q12" i="41"/>
  <c r="J19" i="41" s="1"/>
  <c r="Q13" i="41"/>
  <c r="Q14" i="41"/>
  <c r="L14" i="41" s="1"/>
  <c r="Q7" i="41"/>
  <c r="Q8" i="26"/>
  <c r="E6" i="26" s="1"/>
  <c r="Q9" i="26"/>
  <c r="C20" i="26" s="1"/>
  <c r="Q10" i="26"/>
  <c r="C8" i="26" s="1"/>
  <c r="Q11" i="26"/>
  <c r="Q12" i="26"/>
  <c r="C19" i="26" s="1"/>
  <c r="Q13" i="26"/>
  <c r="E24" i="26" s="1"/>
  <c r="Q14" i="26"/>
  <c r="E14" i="26" s="1"/>
  <c r="Q8" i="38"/>
  <c r="Q9" i="38"/>
  <c r="C25" i="38" s="1"/>
  <c r="Q10" i="38"/>
  <c r="Q11" i="38"/>
  <c r="C14" i="38" s="1"/>
  <c r="Q12" i="38"/>
  <c r="Q13" i="38"/>
  <c r="Q14" i="38"/>
  <c r="Q8" i="37"/>
  <c r="C18" i="37" s="1"/>
  <c r="Q9" i="37"/>
  <c r="Q10" i="37"/>
  <c r="C11" i="37" s="1"/>
  <c r="Q11" i="37"/>
  <c r="E7" i="37" s="1"/>
  <c r="Q12" i="37"/>
  <c r="C7" i="37" s="1"/>
  <c r="Q13" i="37"/>
  <c r="Q14" i="37"/>
  <c r="J14" i="37" s="1"/>
  <c r="C43" i="36"/>
  <c r="E42" i="36"/>
  <c r="E41" i="36"/>
  <c r="C41" i="36"/>
  <c r="E40" i="36"/>
  <c r="E39" i="36"/>
  <c r="C39" i="36"/>
  <c r="G42" i="36"/>
  <c r="B42" i="36"/>
  <c r="G41" i="36"/>
  <c r="B41" i="36"/>
  <c r="G40" i="36"/>
  <c r="B40" i="36"/>
  <c r="G39" i="36"/>
  <c r="B39" i="36"/>
  <c r="G38" i="36"/>
  <c r="B38" i="36"/>
  <c r="J30" i="36"/>
  <c r="L28" i="36"/>
  <c r="J28" i="36"/>
  <c r="J27" i="36"/>
  <c r="C30" i="36"/>
  <c r="E29" i="36"/>
  <c r="E28" i="36"/>
  <c r="C27" i="36"/>
  <c r="J23" i="36"/>
  <c r="L19" i="36"/>
  <c r="J19" i="36"/>
  <c r="C23" i="36"/>
  <c r="E22" i="36"/>
  <c r="C22" i="36"/>
  <c r="E21" i="36"/>
  <c r="C21" i="36"/>
  <c r="J15" i="36"/>
  <c r="L14" i="36"/>
  <c r="J14" i="36"/>
  <c r="L13" i="36"/>
  <c r="J13" i="36"/>
  <c r="J12" i="36"/>
  <c r="E15" i="36"/>
  <c r="E14" i="36"/>
  <c r="C14" i="36"/>
  <c r="E13" i="36"/>
  <c r="C12" i="36"/>
  <c r="J9" i="36"/>
  <c r="L8" i="36"/>
  <c r="J8" i="36"/>
  <c r="L7" i="36"/>
  <c r="L6" i="36"/>
  <c r="J6" i="36"/>
  <c r="L5" i="36"/>
  <c r="C9" i="36"/>
  <c r="E8" i="36"/>
  <c r="C8" i="36"/>
  <c r="C7" i="36"/>
  <c r="N29" i="36"/>
  <c r="I29" i="36"/>
  <c r="N28" i="36"/>
  <c r="I28" i="36"/>
  <c r="N27" i="36"/>
  <c r="I27" i="36"/>
  <c r="N26" i="36"/>
  <c r="I26" i="36"/>
  <c r="N25" i="36"/>
  <c r="I25" i="36"/>
  <c r="Q8" i="31"/>
  <c r="Q9" i="31"/>
  <c r="Q10" i="31"/>
  <c r="Q11" i="31"/>
  <c r="Q12" i="31"/>
  <c r="Q13" i="31"/>
  <c r="Q14" i="31"/>
  <c r="Q8" i="30"/>
  <c r="Q9" i="30"/>
  <c r="C14" i="30" s="1"/>
  <c r="Q10" i="30"/>
  <c r="L20" i="30" s="1"/>
  <c r="Q11" i="30"/>
  <c r="J7" i="30" s="1"/>
  <c r="Q12" i="30"/>
  <c r="Q13" i="30"/>
  <c r="J22" i="30" s="1"/>
  <c r="Q14" i="30"/>
  <c r="Q8" i="9"/>
  <c r="Q11" i="9"/>
  <c r="Q14" i="9"/>
  <c r="Q7" i="9"/>
  <c r="E16" i="41"/>
  <c r="L10" i="41"/>
  <c r="E10" i="41"/>
  <c r="L4" i="41"/>
  <c r="E4" i="41"/>
  <c r="C1" i="9"/>
  <c r="G20" i="41"/>
  <c r="B20" i="41"/>
  <c r="G19" i="41"/>
  <c r="B19" i="41"/>
  <c r="G18" i="41"/>
  <c r="B18" i="41"/>
  <c r="G17" i="41"/>
  <c r="B17" i="41"/>
  <c r="G16" i="41"/>
  <c r="B16" i="41"/>
  <c r="N15" i="41"/>
  <c r="N14" i="41"/>
  <c r="I14" i="41"/>
  <c r="G14" i="41"/>
  <c r="B14" i="41"/>
  <c r="N13" i="41"/>
  <c r="I13" i="41"/>
  <c r="G13" i="41"/>
  <c r="B13" i="41"/>
  <c r="N12" i="41"/>
  <c r="I12" i="41"/>
  <c r="G12" i="41"/>
  <c r="B12" i="41"/>
  <c r="N11" i="41"/>
  <c r="I11" i="41"/>
  <c r="G11" i="41"/>
  <c r="B11" i="41"/>
  <c r="I10" i="41"/>
  <c r="I9" i="41"/>
  <c r="N8" i="41"/>
  <c r="I8" i="41"/>
  <c r="G8" i="41"/>
  <c r="E8" i="41"/>
  <c r="B8" i="41"/>
  <c r="N7" i="41"/>
  <c r="I7" i="41"/>
  <c r="G7" i="41"/>
  <c r="B7" i="41"/>
  <c r="N6" i="41"/>
  <c r="I6" i="41"/>
  <c r="G6" i="41"/>
  <c r="B6" i="41"/>
  <c r="N5" i="41"/>
  <c r="I5" i="41"/>
  <c r="G5" i="41"/>
  <c r="B5" i="41"/>
  <c r="E12" i="36"/>
  <c r="G29" i="36"/>
  <c r="B29" i="36"/>
  <c r="G28" i="36"/>
  <c r="B28" i="36"/>
  <c r="G27" i="36"/>
  <c r="B27" i="36"/>
  <c r="G26" i="36"/>
  <c r="B26" i="36"/>
  <c r="G25" i="36"/>
  <c r="B25" i="36"/>
  <c r="G24" i="36"/>
  <c r="B24" i="36"/>
  <c r="G23" i="36"/>
  <c r="B23" i="36"/>
  <c r="N22" i="36"/>
  <c r="I22" i="36"/>
  <c r="G22" i="36"/>
  <c r="B22" i="36"/>
  <c r="N21" i="36"/>
  <c r="I21" i="36"/>
  <c r="G21" i="36"/>
  <c r="B21" i="36"/>
  <c r="N20" i="36"/>
  <c r="I20" i="36"/>
  <c r="G20" i="36"/>
  <c r="B20" i="36"/>
  <c r="N19" i="36"/>
  <c r="I19" i="36"/>
  <c r="G19" i="36"/>
  <c r="B19" i="36"/>
  <c r="N18" i="36"/>
  <c r="I18" i="36"/>
  <c r="G18" i="36"/>
  <c r="B18" i="36"/>
  <c r="N17" i="36"/>
  <c r="I17" i="36"/>
  <c r="G17" i="36"/>
  <c r="B17" i="36"/>
  <c r="N16" i="36"/>
  <c r="I16" i="36"/>
  <c r="G16" i="36"/>
  <c r="B16" i="36"/>
  <c r="N15" i="36"/>
  <c r="I15" i="36"/>
  <c r="G15" i="36"/>
  <c r="B15" i="36"/>
  <c r="N14" i="36"/>
  <c r="I14" i="36"/>
  <c r="G14" i="36"/>
  <c r="B14" i="36"/>
  <c r="N13" i="36"/>
  <c r="I13" i="36"/>
  <c r="G13" i="36"/>
  <c r="B13" i="36"/>
  <c r="N12" i="36"/>
  <c r="I12" i="36"/>
  <c r="G12" i="36"/>
  <c r="B12" i="36"/>
  <c r="N11" i="36"/>
  <c r="I11" i="36"/>
  <c r="G11" i="36"/>
  <c r="B11" i="36"/>
  <c r="N10" i="36"/>
  <c r="I10" i="36"/>
  <c r="N9" i="36"/>
  <c r="I9" i="36"/>
  <c r="N8" i="36"/>
  <c r="I8" i="36"/>
  <c r="G8" i="36"/>
  <c r="B8" i="36"/>
  <c r="N7" i="36"/>
  <c r="I7" i="36"/>
  <c r="G7" i="36"/>
  <c r="B7" i="36"/>
  <c r="N6" i="36"/>
  <c r="I6" i="36"/>
  <c r="G6" i="36"/>
  <c r="B6" i="36"/>
  <c r="N5" i="36"/>
  <c r="I5" i="36"/>
  <c r="G5" i="36"/>
  <c r="E5" i="36"/>
  <c r="C5" i="36"/>
  <c r="B5" i="36"/>
  <c r="Q7" i="31"/>
  <c r="Q7" i="43"/>
  <c r="C26" i="43" s="1"/>
  <c r="B5" i="26"/>
  <c r="L10" i="26"/>
  <c r="E4" i="26"/>
  <c r="L14" i="26"/>
  <c r="C26" i="26"/>
  <c r="Q7" i="26"/>
  <c r="E5" i="26" s="1"/>
  <c r="L4" i="38"/>
  <c r="E4" i="38"/>
  <c r="L12" i="38"/>
  <c r="L14" i="38"/>
  <c r="J7" i="38"/>
  <c r="Q7" i="38"/>
  <c r="E11" i="38" s="1"/>
  <c r="E22" i="26"/>
  <c r="L16" i="26"/>
  <c r="E16" i="26"/>
  <c r="E10" i="26"/>
  <c r="L4" i="26"/>
  <c r="E22" i="38"/>
  <c r="L16" i="38"/>
  <c r="E16" i="38"/>
  <c r="L10" i="38"/>
  <c r="E10" i="38"/>
  <c r="E20" i="37"/>
  <c r="E14" i="37"/>
  <c r="C17" i="37"/>
  <c r="Q7" i="37"/>
  <c r="E11" i="37" s="1"/>
  <c r="G34" i="36"/>
  <c r="G35" i="36"/>
  <c r="G36" i="36"/>
  <c r="B34" i="36"/>
  <c r="B35" i="36"/>
  <c r="B36" i="36"/>
  <c r="G27" i="30"/>
  <c r="G28" i="30"/>
  <c r="G29" i="30"/>
  <c r="B27" i="30"/>
  <c r="B28" i="30"/>
  <c r="B29" i="30"/>
  <c r="G21" i="30"/>
  <c r="G22" i="30"/>
  <c r="B21" i="30"/>
  <c r="B22" i="30"/>
  <c r="I21" i="30"/>
  <c r="N21" i="30"/>
  <c r="N15" i="30"/>
  <c r="I15" i="30"/>
  <c r="G8" i="30"/>
  <c r="B8" i="30"/>
  <c r="G33" i="36"/>
  <c r="B33" i="36"/>
  <c r="G32" i="36"/>
  <c r="B32" i="36"/>
  <c r="L19" i="26"/>
  <c r="G26" i="26"/>
  <c r="B26" i="26"/>
  <c r="G25" i="26"/>
  <c r="B25" i="26"/>
  <c r="G24" i="26"/>
  <c r="B24" i="26"/>
  <c r="G23" i="26"/>
  <c r="B23" i="26"/>
  <c r="I22" i="26"/>
  <c r="G22" i="26"/>
  <c r="B22" i="26"/>
  <c r="I20" i="26"/>
  <c r="G20" i="26"/>
  <c r="B20" i="26"/>
  <c r="N19" i="26"/>
  <c r="I19" i="26"/>
  <c r="G19" i="26"/>
  <c r="B19" i="26"/>
  <c r="N18" i="26"/>
  <c r="I18" i="26"/>
  <c r="G18" i="26"/>
  <c r="B18" i="26"/>
  <c r="N17" i="26"/>
  <c r="I17" i="26"/>
  <c r="G17" i="26"/>
  <c r="B17" i="26"/>
  <c r="I16" i="26"/>
  <c r="G16" i="26"/>
  <c r="B16" i="26"/>
  <c r="N15" i="26"/>
  <c r="G8" i="26"/>
  <c r="B8" i="26"/>
  <c r="G14" i="26"/>
  <c r="B14" i="26"/>
  <c r="G7" i="26"/>
  <c r="B7" i="26"/>
  <c r="G13" i="26"/>
  <c r="B13" i="26"/>
  <c r="G6" i="26"/>
  <c r="B6" i="26"/>
  <c r="G12" i="26"/>
  <c r="B12" i="26"/>
  <c r="G5" i="26"/>
  <c r="G11" i="26"/>
  <c r="B11" i="26"/>
  <c r="B4" i="26"/>
  <c r="I9" i="26"/>
  <c r="N8" i="26"/>
  <c r="I8" i="26"/>
  <c r="N14" i="26"/>
  <c r="I14" i="26"/>
  <c r="N7" i="26"/>
  <c r="I7" i="26"/>
  <c r="N13" i="26"/>
  <c r="I13" i="26"/>
  <c r="N6" i="26"/>
  <c r="I6" i="26"/>
  <c r="N12" i="26"/>
  <c r="I12" i="26"/>
  <c r="N5" i="26"/>
  <c r="I5" i="26"/>
  <c r="N11" i="26"/>
  <c r="I11" i="26"/>
  <c r="G26" i="38"/>
  <c r="B26" i="38"/>
  <c r="G25" i="38"/>
  <c r="B25" i="38"/>
  <c r="G24" i="38"/>
  <c r="B24" i="38"/>
  <c r="G23" i="38"/>
  <c r="B23" i="38"/>
  <c r="I22" i="38"/>
  <c r="G22" i="38"/>
  <c r="B22" i="38"/>
  <c r="I20" i="38"/>
  <c r="G20" i="38"/>
  <c r="B20" i="38"/>
  <c r="N19" i="38"/>
  <c r="I19" i="38"/>
  <c r="G19" i="38"/>
  <c r="B19" i="38"/>
  <c r="N18" i="38"/>
  <c r="I18" i="38"/>
  <c r="G18" i="38"/>
  <c r="B18" i="38"/>
  <c r="N17" i="38"/>
  <c r="I17" i="38"/>
  <c r="G17" i="38"/>
  <c r="B17" i="38"/>
  <c r="I16" i="38"/>
  <c r="G16" i="38"/>
  <c r="B16" i="38"/>
  <c r="N15" i="38"/>
  <c r="N14" i="38"/>
  <c r="I14" i="38"/>
  <c r="G14" i="38"/>
  <c r="B14" i="38"/>
  <c r="N13" i="38"/>
  <c r="I13" i="38"/>
  <c r="G13" i="38"/>
  <c r="B13" i="38"/>
  <c r="N12" i="38"/>
  <c r="I12" i="38"/>
  <c r="G12" i="38"/>
  <c r="B12" i="38"/>
  <c r="N11" i="38"/>
  <c r="I11" i="38"/>
  <c r="G11" i="38"/>
  <c r="B11" i="38"/>
  <c r="I10" i="38"/>
  <c r="I9" i="38"/>
  <c r="G8" i="38"/>
  <c r="B8" i="38"/>
  <c r="N8" i="38"/>
  <c r="I8" i="38"/>
  <c r="G7" i="38"/>
  <c r="B7" i="38"/>
  <c r="N7" i="38"/>
  <c r="I7" i="38"/>
  <c r="G6" i="38"/>
  <c r="B6" i="38"/>
  <c r="N6" i="38"/>
  <c r="I6" i="38"/>
  <c r="G5" i="38"/>
  <c r="B5" i="38"/>
  <c r="N5" i="38"/>
  <c r="I5" i="38"/>
  <c r="G26" i="37"/>
  <c r="B26" i="37"/>
  <c r="G25" i="37"/>
  <c r="B25" i="37"/>
  <c r="G24" i="37"/>
  <c r="B24" i="37"/>
  <c r="G23" i="37"/>
  <c r="B23" i="37"/>
  <c r="I22" i="37"/>
  <c r="G22" i="37"/>
  <c r="B22" i="37"/>
  <c r="I20" i="37"/>
  <c r="G20" i="37"/>
  <c r="B20" i="37"/>
  <c r="N19" i="37"/>
  <c r="I19" i="37"/>
  <c r="G19" i="37"/>
  <c r="B19" i="37"/>
  <c r="N18" i="37"/>
  <c r="I18" i="37"/>
  <c r="G18" i="37"/>
  <c r="B18" i="37"/>
  <c r="N17" i="37"/>
  <c r="I17" i="37"/>
  <c r="G17" i="37"/>
  <c r="B17" i="37"/>
  <c r="I16" i="37"/>
  <c r="G16" i="37"/>
  <c r="B16" i="37"/>
  <c r="N15" i="37"/>
  <c r="N14" i="37"/>
  <c r="I14" i="37"/>
  <c r="G14" i="37"/>
  <c r="B14" i="37"/>
  <c r="N13" i="37"/>
  <c r="I13" i="37"/>
  <c r="G13" i="37"/>
  <c r="B13" i="37"/>
  <c r="N12" i="37"/>
  <c r="I12" i="37"/>
  <c r="G12" i="37"/>
  <c r="B12" i="37"/>
  <c r="N11" i="37"/>
  <c r="I11" i="37"/>
  <c r="G11" i="37"/>
  <c r="B11" i="37"/>
  <c r="I10" i="37"/>
  <c r="I9" i="37"/>
  <c r="N8" i="37"/>
  <c r="I8" i="37"/>
  <c r="G8" i="37"/>
  <c r="B8" i="37"/>
  <c r="N7" i="37"/>
  <c r="I7" i="37"/>
  <c r="G7" i="37"/>
  <c r="B7" i="37"/>
  <c r="N6" i="37"/>
  <c r="I6" i="37"/>
  <c r="G6" i="37"/>
  <c r="B6" i="37"/>
  <c r="N5" i="37"/>
  <c r="I5" i="37"/>
  <c r="G5" i="37"/>
  <c r="B5" i="37"/>
  <c r="E18" i="37"/>
  <c r="N26" i="40"/>
  <c r="I26" i="40"/>
  <c r="N25" i="40"/>
  <c r="I25" i="40"/>
  <c r="N24" i="40"/>
  <c r="I24" i="40"/>
  <c r="N23" i="40"/>
  <c r="I23" i="40"/>
  <c r="N22" i="40"/>
  <c r="I22" i="40"/>
  <c r="B26" i="40"/>
  <c r="G20" i="40"/>
  <c r="B20" i="40"/>
  <c r="G25" i="40"/>
  <c r="B25" i="40"/>
  <c r="G19" i="40"/>
  <c r="B19" i="40"/>
  <c r="G24" i="40"/>
  <c r="B24" i="40"/>
  <c r="G18" i="40"/>
  <c r="B18" i="40"/>
  <c r="G23" i="40"/>
  <c r="B23" i="40"/>
  <c r="G17" i="40"/>
  <c r="B17" i="40"/>
  <c r="B22" i="40"/>
  <c r="G16" i="40"/>
  <c r="B16" i="40"/>
  <c r="N15" i="40"/>
  <c r="N14" i="40"/>
  <c r="I14" i="40"/>
  <c r="G14" i="40"/>
  <c r="B14" i="40"/>
  <c r="N13" i="40"/>
  <c r="I13" i="40"/>
  <c r="G13" i="40"/>
  <c r="B13" i="40"/>
  <c r="N12" i="40"/>
  <c r="I12" i="40"/>
  <c r="G12" i="40"/>
  <c r="B12" i="40"/>
  <c r="N11" i="40"/>
  <c r="I11" i="40"/>
  <c r="G11" i="40"/>
  <c r="B11" i="40"/>
  <c r="I10" i="40"/>
  <c r="I9" i="40"/>
  <c r="N8" i="40"/>
  <c r="I8" i="40"/>
  <c r="G8" i="40"/>
  <c r="B8" i="40"/>
  <c r="N7" i="40"/>
  <c r="I7" i="40"/>
  <c r="G7" i="40"/>
  <c r="B7" i="40"/>
  <c r="N6" i="40"/>
  <c r="I6" i="40"/>
  <c r="G6" i="40"/>
  <c r="B6" i="40"/>
  <c r="N5" i="40"/>
  <c r="I5" i="40"/>
  <c r="G5" i="40"/>
  <c r="B5" i="40"/>
  <c r="Q8" i="40"/>
  <c r="C26" i="40" s="1"/>
  <c r="Q9" i="40"/>
  <c r="Q10" i="40"/>
  <c r="C11" i="40" s="1"/>
  <c r="Q11" i="40"/>
  <c r="J7" i="40" s="1"/>
  <c r="Q12" i="40"/>
  <c r="E7" i="40" s="1"/>
  <c r="Q13" i="40"/>
  <c r="Q14" i="40"/>
  <c r="L8" i="40" s="1"/>
  <c r="Q7" i="40"/>
  <c r="L11" i="40" s="1"/>
  <c r="G26" i="30"/>
  <c r="B26" i="30"/>
  <c r="G25" i="30"/>
  <c r="B25" i="30"/>
  <c r="G24" i="30"/>
  <c r="B24" i="30"/>
  <c r="G23" i="30"/>
  <c r="B23" i="30"/>
  <c r="N22" i="30"/>
  <c r="I22" i="30"/>
  <c r="N20" i="30"/>
  <c r="I20" i="30"/>
  <c r="G20" i="30"/>
  <c r="B20" i="30"/>
  <c r="N19" i="30"/>
  <c r="I19" i="30"/>
  <c r="G19" i="30"/>
  <c r="B19" i="30"/>
  <c r="N18" i="30"/>
  <c r="I18" i="30"/>
  <c r="G18" i="30"/>
  <c r="B18" i="30"/>
  <c r="N17" i="30"/>
  <c r="I17" i="30"/>
  <c r="G17" i="30"/>
  <c r="B17" i="30"/>
  <c r="N16" i="30"/>
  <c r="I16" i="30"/>
  <c r="G9" i="30"/>
  <c r="B9" i="30"/>
  <c r="N14" i="30"/>
  <c r="I14" i="30"/>
  <c r="G7" i="30"/>
  <c r="B7" i="30"/>
  <c r="N13" i="30"/>
  <c r="I13" i="30"/>
  <c r="G6" i="30"/>
  <c r="B6" i="30"/>
  <c r="N12" i="30"/>
  <c r="I12" i="30"/>
  <c r="G5" i="30"/>
  <c r="B5" i="30"/>
  <c r="N11" i="30"/>
  <c r="I11" i="30"/>
  <c r="G4" i="30"/>
  <c r="B4" i="30"/>
  <c r="N10" i="30"/>
  <c r="I10" i="30"/>
  <c r="N9" i="30"/>
  <c r="I9" i="30"/>
  <c r="N8" i="30"/>
  <c r="I8" i="30"/>
  <c r="G15" i="30"/>
  <c r="B15" i="30"/>
  <c r="N7" i="30"/>
  <c r="I7" i="30"/>
  <c r="G14" i="30"/>
  <c r="B14" i="30"/>
  <c r="N6" i="30"/>
  <c r="I6" i="30"/>
  <c r="G13" i="30"/>
  <c r="B13" i="30"/>
  <c r="N5" i="30"/>
  <c r="I5" i="30"/>
  <c r="G12" i="30"/>
  <c r="B12" i="30"/>
  <c r="C13" i="30"/>
  <c r="J8" i="30"/>
  <c r="E14" i="30"/>
  <c r="N26" i="19"/>
  <c r="I26" i="19"/>
  <c r="N25" i="19"/>
  <c r="I25" i="19"/>
  <c r="N24" i="19"/>
  <c r="I24" i="19"/>
  <c r="N23" i="19"/>
  <c r="I23" i="19"/>
  <c r="N22" i="19"/>
  <c r="I22" i="19"/>
  <c r="B26" i="19"/>
  <c r="G20" i="19"/>
  <c r="B20" i="19"/>
  <c r="B25" i="19"/>
  <c r="G19" i="19"/>
  <c r="B19" i="19"/>
  <c r="B24" i="19"/>
  <c r="G18" i="19"/>
  <c r="B18" i="19"/>
  <c r="B23" i="19"/>
  <c r="G17" i="19"/>
  <c r="B17" i="19"/>
  <c r="B22" i="19"/>
  <c r="G16" i="19"/>
  <c r="B16" i="19"/>
  <c r="I14" i="19"/>
  <c r="G14" i="19"/>
  <c r="B14" i="19"/>
  <c r="I13" i="19"/>
  <c r="G13" i="19"/>
  <c r="B13" i="19"/>
  <c r="I12" i="19"/>
  <c r="G12" i="19"/>
  <c r="B12" i="19"/>
  <c r="I11" i="19"/>
  <c r="G11" i="19"/>
  <c r="B11" i="19"/>
  <c r="I10" i="19"/>
  <c r="I9" i="19"/>
  <c r="I8" i="19"/>
  <c r="G8" i="19"/>
  <c r="B8" i="19"/>
  <c r="I7" i="19"/>
  <c r="G7" i="19"/>
  <c r="B7" i="19"/>
  <c r="I6" i="19"/>
  <c r="G6" i="19"/>
  <c r="B6" i="19"/>
  <c r="I5" i="19"/>
  <c r="G5" i="19"/>
  <c r="B5" i="19"/>
  <c r="L23" i="19"/>
  <c r="L26" i="19"/>
  <c r="E16" i="35"/>
  <c r="E10" i="35"/>
  <c r="C1" i="34"/>
  <c r="C1" i="35"/>
  <c r="C1" i="36"/>
  <c r="Q8" i="35"/>
  <c r="E12" i="35" s="1"/>
  <c r="E19" i="35"/>
  <c r="Q9" i="35"/>
  <c r="E7" i="35"/>
  <c r="Q10" i="35"/>
  <c r="L7" i="35"/>
  <c r="Q11" i="35"/>
  <c r="C17" i="35"/>
  <c r="Q12" i="35"/>
  <c r="E5" i="35" s="1"/>
  <c r="Q13" i="35"/>
  <c r="Q14" i="35"/>
  <c r="Q7" i="35"/>
  <c r="G25" i="19"/>
  <c r="G24" i="19"/>
  <c r="G23" i="19"/>
  <c r="N15" i="19"/>
  <c r="N14" i="19"/>
  <c r="N13" i="19"/>
  <c r="N12" i="19"/>
  <c r="N11" i="19"/>
  <c r="N8" i="19"/>
  <c r="N7" i="19"/>
  <c r="N6" i="19"/>
  <c r="N5" i="19"/>
  <c r="Q7" i="30"/>
  <c r="L5" i="30" s="1"/>
  <c r="C19" i="30"/>
  <c r="Q7" i="19"/>
  <c r="L11" i="19" s="1"/>
  <c r="Q7" i="28"/>
  <c r="C27" i="28" s="1"/>
  <c r="AE12" i="35"/>
  <c r="AE11" i="35"/>
  <c r="AE10" i="35"/>
  <c r="AE9" i="35"/>
  <c r="AE8" i="35"/>
  <c r="AE7" i="35"/>
  <c r="AD12" i="35"/>
  <c r="AF12" i="35"/>
  <c r="AD11" i="35"/>
  <c r="AD10" i="35"/>
  <c r="AF10" i="35" s="1"/>
  <c r="AD9" i="35"/>
  <c r="AD8" i="35"/>
  <c r="AF8" i="35" s="1"/>
  <c r="AD7" i="35"/>
  <c r="B5" i="35"/>
  <c r="R7" i="35"/>
  <c r="G5" i="35"/>
  <c r="R12" i="35"/>
  <c r="I5" i="35"/>
  <c r="S12" i="35"/>
  <c r="N5" i="35"/>
  <c r="S8" i="35"/>
  <c r="B6" i="35"/>
  <c r="R8" i="35"/>
  <c r="G6" i="35"/>
  <c r="R11" i="35"/>
  <c r="I6" i="35"/>
  <c r="S9" i="35"/>
  <c r="N6" i="35"/>
  <c r="S7" i="35"/>
  <c r="B7" i="35"/>
  <c r="R10" i="35" s="1"/>
  <c r="G7" i="35"/>
  <c r="R9" i="35" s="1"/>
  <c r="I7" i="35"/>
  <c r="S11" i="35" s="1"/>
  <c r="N7" i="35"/>
  <c r="S10" i="35" s="1"/>
  <c r="B8" i="35"/>
  <c r="G8" i="35"/>
  <c r="I8" i="35"/>
  <c r="N8" i="35"/>
  <c r="B11" i="35"/>
  <c r="T9" i="35" s="1"/>
  <c r="Z9" i="35" s="1"/>
  <c r="G11" i="35"/>
  <c r="T12" i="35"/>
  <c r="I11" i="35"/>
  <c r="U12" i="35"/>
  <c r="N11" i="35"/>
  <c r="U10" i="35"/>
  <c r="B12" i="35"/>
  <c r="T10" i="35"/>
  <c r="G12" i="35"/>
  <c r="T8" i="35"/>
  <c r="I12" i="35"/>
  <c r="U11" i="35"/>
  <c r="N12" i="35"/>
  <c r="U9" i="35" s="1"/>
  <c r="B13" i="35"/>
  <c r="T7" i="35" s="1"/>
  <c r="G13" i="35"/>
  <c r="T11" i="35" s="1"/>
  <c r="I13" i="35"/>
  <c r="U8" i="35" s="1"/>
  <c r="N13" i="35"/>
  <c r="U7" i="35" s="1"/>
  <c r="AB7" i="35" s="1"/>
  <c r="B14" i="35"/>
  <c r="G14" i="35"/>
  <c r="I14" i="35"/>
  <c r="N14" i="35"/>
  <c r="G15" i="35"/>
  <c r="N15" i="35"/>
  <c r="B17" i="35"/>
  <c r="V11" i="35" s="1"/>
  <c r="G17" i="35"/>
  <c r="V12" i="35" s="1"/>
  <c r="Z12" i="35" s="1"/>
  <c r="I17" i="35"/>
  <c r="W7" i="35"/>
  <c r="N17" i="35"/>
  <c r="W12" i="35"/>
  <c r="B18" i="35"/>
  <c r="V7" i="35"/>
  <c r="G18" i="35"/>
  <c r="V10" i="35"/>
  <c r="I18" i="35"/>
  <c r="W11" i="35"/>
  <c r="N18" i="35"/>
  <c r="W10" i="35"/>
  <c r="B19" i="35"/>
  <c r="V9" i="35" s="1"/>
  <c r="G19" i="35"/>
  <c r="V8" i="35" s="1"/>
  <c r="I19" i="35"/>
  <c r="N19" i="35"/>
  <c r="W9" i="35"/>
  <c r="B20" i="35"/>
  <c r="G20" i="35"/>
  <c r="I20" i="35"/>
  <c r="W8" i="35"/>
  <c r="Z8" i="35" s="1"/>
  <c r="N20" i="35"/>
  <c r="B23" i="35"/>
  <c r="X12" i="35" s="1"/>
  <c r="G23" i="35"/>
  <c r="X8" i="35" s="1"/>
  <c r="I23" i="35"/>
  <c r="N23" i="35"/>
  <c r="B24" i="35"/>
  <c r="X10" i="35" s="1"/>
  <c r="G24" i="35"/>
  <c r="I24" i="35"/>
  <c r="N24" i="35"/>
  <c r="B25" i="35"/>
  <c r="X9" i="35"/>
  <c r="G25" i="35"/>
  <c r="X11" i="35"/>
  <c r="I25" i="35"/>
  <c r="N25" i="35"/>
  <c r="B26" i="35"/>
  <c r="X7" i="35"/>
  <c r="G26" i="35"/>
  <c r="I26" i="35"/>
  <c r="N26" i="35"/>
  <c r="L10" i="35"/>
  <c r="C1" i="37"/>
  <c r="C1" i="26" s="1"/>
  <c r="C1" i="38"/>
  <c r="J12" i="26"/>
  <c r="J7" i="26"/>
  <c r="E19" i="37"/>
  <c r="E24" i="38"/>
  <c r="AA8" i="35"/>
  <c r="AB11" i="35"/>
  <c r="AF11" i="35"/>
  <c r="AC11" i="35"/>
  <c r="E18" i="35"/>
  <c r="Z7" i="35"/>
  <c r="J17" i="26"/>
  <c r="C12" i="35"/>
  <c r="J5" i="35"/>
  <c r="L7" i="37"/>
  <c r="C18" i="26"/>
  <c r="L13" i="30"/>
  <c r="E5" i="30"/>
  <c r="C11" i="35"/>
  <c r="J7" i="37"/>
  <c r="J13" i="19"/>
  <c r="C24" i="40"/>
  <c r="E12" i="40"/>
  <c r="L8" i="26"/>
  <c r="L12" i="26"/>
  <c r="L18" i="26"/>
  <c r="J6" i="26"/>
  <c r="E6" i="35"/>
  <c r="E13" i="35"/>
  <c r="J12" i="35"/>
  <c r="C21" i="30"/>
  <c r="L6" i="30"/>
  <c r="C28" i="30"/>
  <c r="J13" i="30"/>
  <c r="L13" i="40"/>
  <c r="E25" i="37"/>
  <c r="J11" i="37"/>
  <c r="C25" i="37"/>
  <c r="E12" i="37"/>
  <c r="J13" i="37"/>
  <c r="E26" i="38"/>
  <c r="C12" i="38"/>
  <c r="C18" i="38"/>
  <c r="C5" i="30"/>
  <c r="C26" i="30"/>
  <c r="L6" i="35"/>
  <c r="C18" i="35"/>
  <c r="C17" i="19"/>
  <c r="L7" i="19"/>
  <c r="J6" i="35"/>
  <c r="J7" i="35"/>
  <c r="L12" i="30"/>
  <c r="C12" i="30"/>
  <c r="L19" i="30"/>
  <c r="L11" i="37"/>
  <c r="C5" i="37"/>
  <c r="J17" i="37"/>
  <c r="L17" i="37"/>
  <c r="C19" i="37"/>
  <c r="L18" i="37"/>
  <c r="J19" i="38"/>
  <c r="L19" i="38"/>
  <c r="C6" i="26"/>
  <c r="E19" i="30"/>
  <c r="E7" i="30"/>
  <c r="L6" i="26"/>
  <c r="L11" i="35"/>
  <c r="C7" i="35"/>
  <c r="L5" i="35"/>
  <c r="C6" i="35"/>
  <c r="E8" i="30"/>
  <c r="L7" i="40"/>
  <c r="C18" i="40"/>
  <c r="C7" i="26"/>
  <c r="C25" i="26"/>
  <c r="L5" i="26"/>
  <c r="E12" i="26"/>
  <c r="E23" i="26"/>
  <c r="E14" i="38"/>
  <c r="J5" i="37"/>
  <c r="E17" i="37"/>
  <c r="L5" i="37"/>
  <c r="E20" i="40"/>
  <c r="E18" i="26"/>
  <c r="J13" i="26"/>
  <c r="C5" i="26"/>
  <c r="C14" i="26"/>
  <c r="C5" i="35"/>
  <c r="L13" i="35"/>
  <c r="C19" i="35"/>
  <c r="E8" i="26"/>
  <c r="C13" i="35"/>
  <c r="J18" i="37"/>
  <c r="J5" i="38"/>
  <c r="L12" i="35"/>
  <c r="E25" i="26"/>
  <c r="J18" i="26"/>
  <c r="C7" i="30"/>
  <c r="E25" i="19"/>
  <c r="C33" i="31" l="1"/>
  <c r="C26" i="31"/>
  <c r="L19" i="31"/>
  <c r="C19" i="31"/>
  <c r="J12" i="31"/>
  <c r="E12" i="31"/>
  <c r="J9" i="31"/>
  <c r="C5" i="31"/>
  <c r="L20" i="31"/>
  <c r="J16" i="31"/>
  <c r="E14" i="31"/>
  <c r="L8" i="31"/>
  <c r="E5" i="31"/>
  <c r="C30" i="31"/>
  <c r="L29" i="31"/>
  <c r="E19" i="31"/>
  <c r="L13" i="31"/>
  <c r="E13" i="31"/>
  <c r="E6" i="31"/>
  <c r="E35" i="31"/>
  <c r="J29" i="31"/>
  <c r="C29" i="31"/>
  <c r="J22" i="31"/>
  <c r="C16" i="31"/>
  <c r="L12" i="31"/>
  <c r="C7" i="31"/>
  <c r="L6" i="31"/>
  <c r="C35" i="31"/>
  <c r="J30" i="31"/>
  <c r="C27" i="31"/>
  <c r="E21" i="31"/>
  <c r="J19" i="31"/>
  <c r="E15" i="31"/>
  <c r="L14" i="31"/>
  <c r="J8" i="31"/>
  <c r="C6" i="31"/>
  <c r="C34" i="31"/>
  <c r="J27" i="31"/>
  <c r="E26" i="31"/>
  <c r="C23" i="31"/>
  <c r="J20" i="31"/>
  <c r="L15" i="31"/>
  <c r="C15" i="31"/>
  <c r="E7" i="31"/>
  <c r="C37" i="31"/>
  <c r="E27" i="31"/>
  <c r="E22" i="31"/>
  <c r="J15" i="31"/>
  <c r="C14" i="31"/>
  <c r="E8" i="31"/>
  <c r="J6" i="31"/>
  <c r="E33" i="31"/>
  <c r="L27" i="31"/>
  <c r="L22" i="31"/>
  <c r="C22" i="31"/>
  <c r="J14" i="31"/>
  <c r="C13" i="31"/>
  <c r="C9" i="31"/>
  <c r="J5" i="31"/>
  <c r="E34" i="31"/>
  <c r="E29" i="31"/>
  <c r="J23" i="31"/>
  <c r="C21" i="31"/>
  <c r="J13" i="31"/>
  <c r="C12" i="31"/>
  <c r="C8" i="31"/>
  <c r="L5" i="31"/>
  <c r="C33" i="9"/>
  <c r="J26" i="9"/>
  <c r="C26" i="9"/>
  <c r="L19" i="9"/>
  <c r="C19" i="9"/>
  <c r="E12" i="9"/>
  <c r="J9" i="9"/>
  <c r="J28" i="9"/>
  <c r="C28" i="9"/>
  <c r="L20" i="9"/>
  <c r="C20" i="9"/>
  <c r="J16" i="9"/>
  <c r="E14" i="9"/>
  <c r="L8" i="9"/>
  <c r="C35" i="9"/>
  <c r="J30" i="9"/>
  <c r="C27" i="9"/>
  <c r="E21" i="9"/>
  <c r="J19" i="9"/>
  <c r="E15" i="9"/>
  <c r="L14" i="9"/>
  <c r="J8" i="9"/>
  <c r="C6" i="9"/>
  <c r="C37" i="9"/>
  <c r="E27" i="9"/>
  <c r="L26" i="9"/>
  <c r="E22" i="9"/>
  <c r="J21" i="9"/>
  <c r="C14" i="9"/>
  <c r="J6" i="9"/>
  <c r="E33" i="9"/>
  <c r="E28" i="9"/>
  <c r="L27" i="9"/>
  <c r="L22" i="9"/>
  <c r="C22" i="9"/>
  <c r="J14" i="9"/>
  <c r="C13" i="9"/>
  <c r="C9" i="9"/>
  <c r="J5" i="9"/>
  <c r="J26" i="44"/>
  <c r="C23" i="44"/>
  <c r="E17" i="44"/>
  <c r="L11" i="44"/>
  <c r="E11" i="44"/>
  <c r="J5" i="44"/>
  <c r="C5" i="44"/>
  <c r="L26" i="44"/>
  <c r="E26" i="44"/>
  <c r="E20" i="44"/>
  <c r="L14" i="44"/>
  <c r="E14" i="44"/>
  <c r="L8" i="44"/>
  <c r="E8" i="44"/>
  <c r="C25" i="44"/>
  <c r="L24" i="44"/>
  <c r="C17" i="44"/>
  <c r="E13" i="44"/>
  <c r="J12" i="44"/>
  <c r="C8" i="44"/>
  <c r="L7" i="44"/>
  <c r="J23" i="44"/>
  <c r="E23" i="44"/>
  <c r="E19" i="44"/>
  <c r="L13" i="44"/>
  <c r="C13" i="44"/>
  <c r="J8" i="44"/>
  <c r="E7" i="44"/>
  <c r="L25" i="44"/>
  <c r="C24" i="44"/>
  <c r="E18" i="44"/>
  <c r="C14" i="44"/>
  <c r="J11" i="44"/>
  <c r="J7" i="44"/>
  <c r="C7" i="44"/>
  <c r="J24" i="44"/>
  <c r="E24" i="44"/>
  <c r="C19" i="44"/>
  <c r="J14" i="44"/>
  <c r="C11" i="44"/>
  <c r="L6" i="44"/>
  <c r="E6" i="44"/>
  <c r="J25" i="44"/>
  <c r="E25" i="44"/>
  <c r="C20" i="44"/>
  <c r="J13" i="44"/>
  <c r="E12" i="44"/>
  <c r="C6" i="44"/>
  <c r="L5" i="44"/>
  <c r="C26" i="44"/>
  <c r="L23" i="44"/>
  <c r="C18" i="44"/>
  <c r="L12" i="44"/>
  <c r="C12" i="44"/>
  <c r="J6" i="44"/>
  <c r="E5" i="44"/>
  <c r="J15" i="30"/>
  <c r="E22" i="30"/>
  <c r="C29" i="30"/>
  <c r="L22" i="30"/>
  <c r="J20" i="30"/>
  <c r="L7" i="30"/>
  <c r="L15" i="30"/>
  <c r="C24" i="37"/>
  <c r="L19" i="37"/>
  <c r="J19" i="37"/>
  <c r="E6" i="37"/>
  <c r="J11" i="41"/>
  <c r="C23" i="41"/>
  <c r="L17" i="41"/>
  <c r="C11" i="41"/>
  <c r="C24" i="41"/>
  <c r="E12" i="41"/>
  <c r="C20" i="41"/>
  <c r="L19" i="41"/>
  <c r="J13" i="41"/>
  <c r="J5" i="41"/>
  <c r="E6" i="41"/>
  <c r="C12" i="41"/>
  <c r="L11" i="41"/>
  <c r="L6" i="41"/>
  <c r="E7" i="41"/>
  <c r="C26" i="41"/>
  <c r="E18" i="41"/>
  <c r="E13" i="41"/>
  <c r="C5" i="43"/>
  <c r="J5" i="43"/>
  <c r="J11" i="43"/>
  <c r="E6" i="43"/>
  <c r="L6" i="43"/>
  <c r="E7" i="43"/>
  <c r="L7" i="43"/>
  <c r="E11" i="43"/>
  <c r="C13" i="43"/>
  <c r="J14" i="43"/>
  <c r="E17" i="43"/>
  <c r="L17" i="43"/>
  <c r="E19" i="43"/>
  <c r="C20" i="43"/>
  <c r="E5" i="41"/>
  <c r="L7" i="41"/>
  <c r="J14" i="41"/>
  <c r="E17" i="41"/>
  <c r="L18" i="41"/>
  <c r="E25" i="41"/>
  <c r="L12" i="41"/>
  <c r="E24" i="41"/>
  <c r="E19" i="41"/>
  <c r="J6" i="41"/>
  <c r="C5" i="41"/>
  <c r="C6" i="41"/>
  <c r="C7" i="41"/>
  <c r="C8" i="41"/>
  <c r="L5" i="41"/>
  <c r="J7" i="41"/>
  <c r="J8" i="41"/>
  <c r="E11" i="41"/>
  <c r="C14" i="41"/>
  <c r="L13" i="41"/>
  <c r="C17" i="41"/>
  <c r="C18" i="41"/>
  <c r="J17" i="41"/>
  <c r="J18" i="41"/>
  <c r="J20" i="41"/>
  <c r="C25" i="41"/>
  <c r="C19" i="41"/>
  <c r="E19" i="26"/>
  <c r="E20" i="26"/>
  <c r="L11" i="26"/>
  <c r="E12" i="38"/>
  <c r="E13" i="37"/>
  <c r="L14" i="37"/>
  <c r="E24" i="37"/>
  <c r="E23" i="37"/>
  <c r="J8" i="37"/>
  <c r="L12" i="37"/>
  <c r="L6" i="37"/>
  <c r="L13" i="37"/>
  <c r="C12" i="37"/>
  <c r="C23" i="37"/>
  <c r="C13" i="37"/>
  <c r="C6" i="37"/>
  <c r="L5" i="34"/>
  <c r="L6" i="34"/>
  <c r="E7" i="34"/>
  <c r="L7" i="34"/>
  <c r="C9" i="34"/>
  <c r="C34" i="34"/>
  <c r="C20" i="34"/>
  <c r="C21" i="34"/>
  <c r="C36" i="34"/>
  <c r="C37" i="34"/>
  <c r="J19" i="34"/>
  <c r="J20" i="34"/>
  <c r="J21" i="34"/>
  <c r="C28" i="34"/>
  <c r="C29" i="34"/>
  <c r="J23" i="34"/>
  <c r="C13" i="34"/>
  <c r="J29" i="34"/>
  <c r="E26" i="40"/>
  <c r="C12" i="40"/>
  <c r="E20" i="30"/>
  <c r="E29" i="30"/>
  <c r="E27" i="30"/>
  <c r="J12" i="30"/>
  <c r="L14" i="30"/>
  <c r="J19" i="30"/>
  <c r="L8" i="30"/>
  <c r="C6" i="30"/>
  <c r="C15" i="30"/>
  <c r="C20" i="30"/>
  <c r="C22" i="30"/>
  <c r="C21" i="28"/>
  <c r="C15" i="28"/>
  <c r="E9" i="28"/>
  <c r="L27" i="28"/>
  <c r="J9" i="28"/>
  <c r="C14" i="28"/>
  <c r="J15" i="28"/>
  <c r="C7" i="28"/>
  <c r="J24" i="28"/>
  <c r="L9" i="28"/>
  <c r="L15" i="28"/>
  <c r="E7" i="36"/>
  <c r="J5" i="36"/>
  <c r="J7" i="36"/>
  <c r="C13" i="36"/>
  <c r="C15" i="36"/>
  <c r="C16" i="36"/>
  <c r="L12" i="36"/>
  <c r="L15" i="36"/>
  <c r="L22" i="36"/>
  <c r="E26" i="36"/>
  <c r="C28" i="36"/>
  <c r="C29" i="36"/>
  <c r="C40" i="36"/>
  <c r="C42" i="36"/>
  <c r="C13" i="41"/>
  <c r="E17" i="26"/>
  <c r="J11" i="26"/>
  <c r="J5" i="26"/>
  <c r="J12" i="43"/>
  <c r="C17" i="43"/>
  <c r="J19" i="43"/>
  <c r="E18" i="28"/>
  <c r="E19" i="28"/>
  <c r="L7" i="28"/>
  <c r="E20" i="28"/>
  <c r="L13" i="28"/>
  <c r="L14" i="28"/>
  <c r="E24" i="28"/>
  <c r="E27" i="28"/>
  <c r="C23" i="26"/>
  <c r="C13" i="26"/>
  <c r="L13" i="26"/>
  <c r="E7" i="26"/>
  <c r="J8" i="26"/>
  <c r="L17" i="26"/>
  <c r="C19" i="38"/>
  <c r="E18" i="38"/>
  <c r="E6" i="38"/>
  <c r="C24" i="38"/>
  <c r="L6" i="38"/>
  <c r="C11" i="38"/>
  <c r="L18" i="38"/>
  <c r="L5" i="38"/>
  <c r="C6" i="38"/>
  <c r="E17" i="38"/>
  <c r="L8" i="37"/>
  <c r="L20" i="37"/>
  <c r="E8" i="37"/>
  <c r="J12" i="37"/>
  <c r="C8" i="37"/>
  <c r="J24" i="40"/>
  <c r="E6" i="40"/>
  <c r="J14" i="30"/>
  <c r="J13" i="35"/>
  <c r="J18" i="38"/>
  <c r="C13" i="38"/>
  <c r="L13" i="38"/>
  <c r="L7" i="26"/>
  <c r="E19" i="38"/>
  <c r="J6" i="37"/>
  <c r="E13" i="26"/>
  <c r="E5" i="37"/>
  <c r="J20" i="37"/>
  <c r="E6" i="30"/>
  <c r="E28" i="30"/>
  <c r="C17" i="26"/>
  <c r="E13" i="30"/>
  <c r="J21" i="30"/>
  <c r="E11" i="35"/>
  <c r="J19" i="26"/>
  <c r="E17" i="35"/>
  <c r="J11" i="35"/>
  <c r="E26" i="19"/>
  <c r="C14" i="19"/>
  <c r="C11" i="19"/>
  <c r="C26" i="19"/>
  <c r="C12" i="19"/>
  <c r="C18" i="19"/>
  <c r="L12" i="19"/>
  <c r="E17" i="19"/>
  <c r="J26" i="19"/>
  <c r="C23" i="19"/>
  <c r="E11" i="19"/>
  <c r="L8" i="41"/>
  <c r="E14" i="41"/>
  <c r="Z10" i="35"/>
  <c r="AA10" i="35"/>
  <c r="AB10" i="35"/>
  <c r="L8" i="19"/>
  <c r="L14" i="19"/>
  <c r="E8" i="19"/>
  <c r="E20" i="19"/>
  <c r="E14" i="19"/>
  <c r="E7" i="19"/>
  <c r="J23" i="19"/>
  <c r="E23" i="19"/>
  <c r="C13" i="19"/>
  <c r="E6" i="19"/>
  <c r="E24" i="19"/>
  <c r="L6" i="19"/>
  <c r="J14" i="19"/>
  <c r="J6" i="30"/>
  <c r="C27" i="30"/>
  <c r="L21" i="30"/>
  <c r="E26" i="30"/>
  <c r="E21" i="30"/>
  <c r="E11" i="40"/>
  <c r="J5" i="40"/>
  <c r="J26" i="40"/>
  <c r="C23" i="40"/>
  <c r="C17" i="40"/>
  <c r="J12" i="40"/>
  <c r="E13" i="40"/>
  <c r="L24" i="40"/>
  <c r="E18" i="40"/>
  <c r="C14" i="40"/>
  <c r="L25" i="40"/>
  <c r="L5" i="40"/>
  <c r="J13" i="40"/>
  <c r="E25" i="40"/>
  <c r="C20" i="40"/>
  <c r="C8" i="40"/>
  <c r="E17" i="40"/>
  <c r="C5" i="40"/>
  <c r="C19" i="19"/>
  <c r="E12" i="30"/>
  <c r="J11" i="40"/>
  <c r="C7" i="40"/>
  <c r="J8" i="19"/>
  <c r="E19" i="19"/>
  <c r="C8" i="30"/>
  <c r="L13" i="19"/>
  <c r="J25" i="40"/>
  <c r="C25" i="40"/>
  <c r="AB12" i="35"/>
  <c r="AC10" i="35"/>
  <c r="AA9" i="35"/>
  <c r="C6" i="40"/>
  <c r="AC9" i="35"/>
  <c r="AB9" i="35"/>
  <c r="AA11" i="35"/>
  <c r="Z11" i="35"/>
  <c r="AB8" i="35"/>
  <c r="AC8" i="35"/>
  <c r="AC12" i="35"/>
  <c r="AA12" i="35"/>
  <c r="AA7" i="35"/>
  <c r="AC7" i="35"/>
  <c r="AF7" i="35"/>
  <c r="AF9" i="35"/>
  <c r="C1" i="43"/>
  <c r="C1" i="30"/>
  <c r="C1" i="31"/>
  <c r="C8" i="19"/>
  <c r="E13" i="19"/>
  <c r="J12" i="19"/>
  <c r="C25" i="19"/>
  <c r="C7" i="19"/>
  <c r="C24" i="19"/>
  <c r="E18" i="19"/>
  <c r="L25" i="19"/>
  <c r="J7" i="19"/>
  <c r="E12" i="19"/>
  <c r="C20" i="19"/>
  <c r="J25" i="19"/>
  <c r="L26" i="40"/>
  <c r="L14" i="40"/>
  <c r="E14" i="40"/>
  <c r="E8" i="40"/>
  <c r="E23" i="40"/>
  <c r="J23" i="40"/>
  <c r="E19" i="40"/>
  <c r="J8" i="40"/>
  <c r="C13" i="40"/>
  <c r="C19" i="40"/>
  <c r="L6" i="40"/>
  <c r="J14" i="40"/>
  <c r="E24" i="40"/>
  <c r="J6" i="40"/>
  <c r="E5" i="40"/>
  <c r="L23" i="40"/>
  <c r="L12" i="40"/>
  <c r="L17" i="38"/>
  <c r="J11" i="38"/>
  <c r="C26" i="38"/>
  <c r="C5" i="38"/>
  <c r="J12" i="38"/>
  <c r="C17" i="38"/>
  <c r="E13" i="38"/>
  <c r="J8" i="38"/>
  <c r="L11" i="38"/>
  <c r="E25" i="38"/>
  <c r="C7" i="38"/>
  <c r="E20" i="38"/>
  <c r="J6" i="38"/>
  <c r="E5" i="38"/>
  <c r="J13" i="38"/>
  <c r="J5" i="30"/>
  <c r="E15" i="30"/>
  <c r="C20" i="37"/>
  <c r="C14" i="37"/>
  <c r="C26" i="37"/>
  <c r="E11" i="26"/>
  <c r="C24" i="26"/>
  <c r="L20" i="26"/>
  <c r="C12" i="26"/>
  <c r="E26" i="37"/>
  <c r="E26" i="26"/>
  <c r="C11" i="26"/>
  <c r="C26" i="36"/>
  <c r="E27" i="36"/>
  <c r="J22" i="36"/>
  <c r="C5" i="19"/>
  <c r="J5" i="19"/>
  <c r="C6" i="19"/>
  <c r="L5" i="19"/>
  <c r="E5" i="19"/>
  <c r="J6" i="19"/>
  <c r="C20" i="38"/>
  <c r="J14" i="38"/>
  <c r="J20" i="38"/>
  <c r="C8" i="38"/>
  <c r="L7" i="38"/>
  <c r="E8" i="38"/>
  <c r="L8" i="38"/>
  <c r="E23" i="38"/>
  <c r="J17" i="38"/>
  <c r="E7" i="38"/>
  <c r="L20" i="38"/>
  <c r="C23" i="38"/>
  <c r="J20" i="26"/>
  <c r="J14" i="26"/>
  <c r="E4" i="31"/>
  <c r="E4" i="30"/>
  <c r="L4" i="30"/>
  <c r="L4" i="31"/>
  <c r="E4" i="9"/>
  <c r="E4" i="36"/>
  <c r="E4" i="35"/>
  <c r="L4" i="9"/>
  <c r="L4" i="36"/>
  <c r="L4" i="35"/>
</calcChain>
</file>

<file path=xl/sharedStrings.xml><?xml version="1.0" encoding="utf-8"?>
<sst xmlns="http://purl.oclc.org/ooxml/spreadsheetml/main" count="852" uniqueCount="533">
  <si>
    <t>Championnat Des Clubs - Année 2025</t>
  </si>
  <si>
    <t>Elite</t>
  </si>
  <si>
    <t>Match 1</t>
  </si>
  <si>
    <t>4/10/2025 à 8h30</t>
  </si>
  <si>
    <t>Match 2</t>
  </si>
  <si>
    <t>04/10/2025 à 14h30</t>
  </si>
  <si>
    <t xml:space="preserve">   Match</t>
  </si>
  <si>
    <t>Match 3</t>
  </si>
  <si>
    <t>05/10/2025 à 8h30</t>
  </si>
  <si>
    <t>Match 4</t>
  </si>
  <si>
    <t>05/10/2025 à 14h30</t>
  </si>
  <si>
    <t>Match 5</t>
  </si>
  <si>
    <t>18/10/2025 à 14h30</t>
  </si>
  <si>
    <t>Match 6</t>
  </si>
  <si>
    <t>19/10/2025 à 8h30</t>
  </si>
  <si>
    <t>Match 7</t>
  </si>
  <si>
    <t>19/10/2025 à 14h30</t>
  </si>
  <si>
    <t>Honneur</t>
  </si>
  <si>
    <t xml:space="preserve">Match 1 </t>
  </si>
  <si>
    <t>Honneur 2</t>
  </si>
  <si>
    <t>PCHS 3</t>
  </si>
  <si>
    <t>ABJ 2</t>
  </si>
  <si>
    <t>Promotion - Poule 1</t>
  </si>
  <si>
    <t>Ney pétanque 2</t>
  </si>
  <si>
    <t>Champagnole 2</t>
  </si>
  <si>
    <t>Champagnole 3</t>
  </si>
  <si>
    <t>Arbois 2</t>
  </si>
  <si>
    <t>Mont sous Vaudrey 4</t>
  </si>
  <si>
    <t>Match 8</t>
  </si>
  <si>
    <t>Match 9</t>
  </si>
  <si>
    <t>Promotion - Poule 2</t>
  </si>
  <si>
    <t>Promotion - Poule 3</t>
  </si>
  <si>
    <t>Promotion - Poule 4</t>
  </si>
  <si>
    <t>Promotion - Poule 5</t>
  </si>
  <si>
    <t>Pts</t>
  </si>
  <si>
    <t>G</t>
  </si>
  <si>
    <t>N</t>
  </si>
  <si>
    <t>P</t>
  </si>
  <si>
    <t>C</t>
  </si>
  <si>
    <t>D</t>
  </si>
  <si>
    <t>1ère division - F</t>
  </si>
  <si>
    <t>04/10/2025 à 8h30</t>
  </si>
  <si>
    <t>04/10/25 à 14h30</t>
  </si>
  <si>
    <t>2ème division - F</t>
  </si>
  <si>
    <t>18/10/2025 à 8h30</t>
  </si>
  <si>
    <t>Vétéran - 1er groupe</t>
  </si>
  <si>
    <t>Vétéran - 2ème groupe</t>
  </si>
  <si>
    <t xml:space="preserve">Match 2 </t>
  </si>
  <si>
    <t>Vétéran - 3ème groupe</t>
  </si>
  <si>
    <t>Vétéran - 4ème groupe</t>
  </si>
  <si>
    <t>Match è</t>
  </si>
  <si>
    <t>Vétéran - 5ème groupe</t>
  </si>
  <si>
    <t>Honneur 1</t>
  </si>
  <si>
    <t>Promo 1</t>
  </si>
  <si>
    <t>Promo 2</t>
  </si>
  <si>
    <t>Promo 3</t>
  </si>
  <si>
    <t>Promo 4</t>
  </si>
  <si>
    <t>1ère division</t>
  </si>
  <si>
    <t>2ème division</t>
  </si>
  <si>
    <t>Vétéran 1</t>
  </si>
  <si>
    <t>Vétéran 2</t>
  </si>
  <si>
    <t>Vétéran 3</t>
  </si>
  <si>
    <t>Vétéran 4</t>
  </si>
  <si>
    <t>Vétéran 5</t>
  </si>
  <si>
    <t>Championnat Départemental des Clubs - Liste des équipes</t>
  </si>
  <si>
    <t>MASCULIN</t>
  </si>
  <si>
    <t xml:space="preserve">Elite </t>
  </si>
  <si>
    <t>Ney Pétanque</t>
  </si>
  <si>
    <t>TAMBOLONI Jérémy</t>
  </si>
  <si>
    <t>jeremy.tamboloni@hotmail.fr</t>
  </si>
  <si>
    <t>06 83 87 38 70</t>
  </si>
  <si>
    <t>St Claude</t>
  </si>
  <si>
    <t>CHENU Franck</t>
  </si>
  <si>
    <t>franck.chenu39@gmail.com</t>
  </si>
  <si>
    <t>07 85 27 27 46</t>
  </si>
  <si>
    <t>Moirans 1</t>
  </si>
  <si>
    <t>DURY Jean-Marc</t>
  </si>
  <si>
    <t>cath.dury@orange.fr</t>
  </si>
  <si>
    <t>06 73 07 79 26</t>
  </si>
  <si>
    <t xml:space="preserve">Poligny </t>
  </si>
  <si>
    <t>COLIN Stéphane</t>
  </si>
  <si>
    <t>stephane.colin17@sfr.fr</t>
  </si>
  <si>
    <t>06 84 02 74 14</t>
  </si>
  <si>
    <t>Champvans 2</t>
  </si>
  <si>
    <t>BOURGEON Michel</t>
  </si>
  <si>
    <t>petanquechampvans@orange.fr</t>
  </si>
  <si>
    <t>06 84 24 96 02</t>
  </si>
  <si>
    <t>Mont Vaudrey 2</t>
  </si>
  <si>
    <t>SILVESTRE Yoan</t>
  </si>
  <si>
    <t>yoan.silvestre@laposte.net</t>
  </si>
  <si>
    <t>07 69 69 67 66</t>
  </si>
  <si>
    <t>Moirans 2</t>
  </si>
  <si>
    <t>PITON Kevin</t>
  </si>
  <si>
    <t>kevin39260@outlook.fr</t>
  </si>
  <si>
    <t>07 84 55 39 70</t>
  </si>
  <si>
    <t>Sportivement Pétanque</t>
  </si>
  <si>
    <t>HERBILLON Arnaud</t>
  </si>
  <si>
    <t>lauxerrois220789@gmail.com</t>
  </si>
  <si>
    <t>07 70 62 05 18</t>
  </si>
  <si>
    <t>Orgelet 1</t>
  </si>
  <si>
    <t>MENIS Jérémy</t>
  </si>
  <si>
    <t>www.dje3939@hotmail.fr</t>
  </si>
  <si>
    <t>06 07 48 49 62</t>
  </si>
  <si>
    <t>DPC 2</t>
  </si>
  <si>
    <t>RUHEY Eric</t>
  </si>
  <si>
    <t>ruheyeric@gmail.com</t>
  </si>
  <si>
    <t>06 20 83 22 31</t>
  </si>
  <si>
    <t>DPC 4</t>
  </si>
  <si>
    <t>GAUTHIER Denis</t>
  </si>
  <si>
    <t>gogoth39@hotmail.fr</t>
  </si>
  <si>
    <t>06 84 91 81 46</t>
  </si>
  <si>
    <t>Gouriboule</t>
  </si>
  <si>
    <t>MONNET Tony</t>
  </si>
  <si>
    <t>tonymonnet2021@outlook.fr</t>
  </si>
  <si>
    <t xml:space="preserve">06 71 54 36 41 </t>
  </si>
  <si>
    <t>Mont/Vaudrey 3</t>
  </si>
  <si>
    <t>MOINET Jean-Richard</t>
  </si>
  <si>
    <t>jean-richard.moinet@mma.fr</t>
  </si>
  <si>
    <t>06 08 77 99 65</t>
  </si>
  <si>
    <t>TOURNIER Cyril</t>
  </si>
  <si>
    <t>contact@ct-decoration.com</t>
  </si>
  <si>
    <t>06 75 04 59 17</t>
  </si>
  <si>
    <t>Champvans 4</t>
  </si>
  <si>
    <t>ROUX Hervé</t>
  </si>
  <si>
    <t>herveroux21@live.fr</t>
  </si>
  <si>
    <t>06 36 89 20 79</t>
  </si>
  <si>
    <t>Salins</t>
  </si>
  <si>
    <t>FAIVRE-PICON Jordan</t>
  </si>
  <si>
    <t>jordan.faivrepicon@gmail.com</t>
  </si>
  <si>
    <t>06 86 78 67 66</t>
  </si>
  <si>
    <t>LEBAS Pascal</t>
  </si>
  <si>
    <t>lebas.pascal@yahoo.fr</t>
  </si>
  <si>
    <t>06 59 38 24 34</t>
  </si>
  <si>
    <t>Bletterans 3</t>
  </si>
  <si>
    <t>MATEO Yann</t>
  </si>
  <si>
    <t>yannlejura@gmail.com</t>
  </si>
  <si>
    <t>06 61 92 34 79</t>
  </si>
  <si>
    <t>Pont de Poitte 2</t>
  </si>
  <si>
    <t>BAILLY-COMTE Patrick</t>
  </si>
  <si>
    <t>pbcseven@aol.com</t>
  </si>
  <si>
    <t>06 89 80 68 87</t>
  </si>
  <si>
    <t>Arinthod 1</t>
  </si>
  <si>
    <t>SARAZIN Vincent</t>
  </si>
  <si>
    <t>sarazinvincent@gmail.com</t>
  </si>
  <si>
    <t xml:space="preserve"> 06 79 70 39 63 </t>
  </si>
  <si>
    <t>CROISSANT Fabienne</t>
  </si>
  <si>
    <t>croissant.fabienne@wanadoo.fr</t>
  </si>
  <si>
    <t>06 87 07 14 89</t>
  </si>
  <si>
    <t>Moirans 3</t>
  </si>
  <si>
    <t>MICHAUD Hervé</t>
  </si>
  <si>
    <t>petanque.moirans@orange.fr</t>
  </si>
  <si>
    <t>06 07 70 78 48</t>
  </si>
  <si>
    <t>Champagnole 1</t>
  </si>
  <si>
    <t>GUICHARD Lucas</t>
  </si>
  <si>
    <t>lucas.gcd@laposte.net</t>
  </si>
  <si>
    <t>06 51 03 01 52</t>
  </si>
  <si>
    <t>PCHS 1</t>
  </si>
  <si>
    <t>BON Jérôme</t>
  </si>
  <si>
    <t>jerome.bonquattro@laposte.net</t>
  </si>
  <si>
    <t>06 83 54 10 47</t>
  </si>
  <si>
    <t>Promotion 1</t>
  </si>
  <si>
    <t>Arbois</t>
  </si>
  <si>
    <t>LARDERET Jérôme</t>
  </si>
  <si>
    <t>jerome.larderet@laposte.net</t>
  </si>
  <si>
    <t>07 67 42 10 73</t>
  </si>
  <si>
    <t>TONNERRE</t>
  </si>
  <si>
    <t>toto.tonnerre@gmail.com</t>
  </si>
  <si>
    <t>06 87 45 73 94</t>
  </si>
  <si>
    <t xml:space="preserve">Salins 3 </t>
  </si>
  <si>
    <t>MEYER René</t>
  </si>
  <si>
    <t>entreprise.meyer@gmail.com</t>
  </si>
  <si>
    <t>06 13 42 62 84</t>
  </si>
  <si>
    <t>Ney Pétanque 2</t>
  </si>
  <si>
    <t>LIBOZ Michel</t>
  </si>
  <si>
    <t>michel.liboz15@orange.fr</t>
  </si>
  <si>
    <t>06 83 55 13 11</t>
  </si>
  <si>
    <t>Champvans 3</t>
  </si>
  <si>
    <t>ALARCON Christian</t>
  </si>
  <si>
    <t>goulu39@gmail.com</t>
  </si>
  <si>
    <t>06 70 72 67 68</t>
  </si>
  <si>
    <t xml:space="preserve">Gouriboule 2 </t>
  </si>
  <si>
    <t>KEIGNAERT Fabian</t>
  </si>
  <si>
    <t>fabian.keignaert@orange.fr</t>
  </si>
  <si>
    <t>06 81 82 70 98</t>
  </si>
  <si>
    <t>GIROD Julian</t>
  </si>
  <si>
    <t>julian.girod39@gmail.com</t>
  </si>
  <si>
    <t>06 51 52 52 84</t>
  </si>
  <si>
    <t>BACHET Jérôme</t>
  </si>
  <si>
    <t>jerome.bachet@outlook.fr</t>
  </si>
  <si>
    <t>06 63 25 54 66</t>
  </si>
  <si>
    <t>Promotion 2</t>
  </si>
  <si>
    <t>Bletterans 2</t>
  </si>
  <si>
    <t>MATEO Corinne</t>
  </si>
  <si>
    <t>corinne.mateo26@gmail.com</t>
  </si>
  <si>
    <t>06 58 08 44 49</t>
  </si>
  <si>
    <t>DPC 5</t>
  </si>
  <si>
    <t>LEDIER Emmanuel</t>
  </si>
  <si>
    <t>bozot39@gmail.com</t>
  </si>
  <si>
    <t>06 76 33 15 42</t>
  </si>
  <si>
    <t>Moissey</t>
  </si>
  <si>
    <t>BARBIER Emmanuel</t>
  </si>
  <si>
    <t>bachoune@orange.fr</t>
  </si>
  <si>
    <t>06 38 39 47 45</t>
  </si>
  <si>
    <t>Moissey 2</t>
  </si>
  <si>
    <t>LEDIER Benjamin</t>
  </si>
  <si>
    <t>benjaminledier@hotmail.com</t>
  </si>
  <si>
    <t>07 71 18 62 46</t>
  </si>
  <si>
    <t>Bletterans</t>
  </si>
  <si>
    <t>BONNIN Franck</t>
  </si>
  <si>
    <t>bonninfranck139@gmail.com</t>
  </si>
  <si>
    <t>07 84 46 92 53</t>
  </si>
  <si>
    <t xml:space="preserve">PBJ </t>
  </si>
  <si>
    <t>EME Patricia</t>
  </si>
  <si>
    <t>apatoutaxi@hotmail.fr</t>
  </si>
  <si>
    <t>07 81 17 88 34</t>
  </si>
  <si>
    <t>Champvans 5</t>
  </si>
  <si>
    <t>GALLOT Arnaud</t>
  </si>
  <si>
    <t>cecile.gallot@orange.fr</t>
  </si>
  <si>
    <t>06 24 46 40 85</t>
  </si>
  <si>
    <t>DPC 6</t>
  </si>
  <si>
    <t>FOUGERES Pierre</t>
  </si>
  <si>
    <t>fougerespierre39@gmail.com</t>
  </si>
  <si>
    <t>06 71 37 64 50</t>
  </si>
  <si>
    <t>Promotion 3</t>
  </si>
  <si>
    <t>L'Etoile 2</t>
  </si>
  <si>
    <t>COURVOISIER Nicolas</t>
  </si>
  <si>
    <t>courvoisiernicolas04@gmail.com</t>
  </si>
  <si>
    <t>06 27 80 68 83</t>
  </si>
  <si>
    <t>Montmorot 1</t>
  </si>
  <si>
    <t>RAFFIN Philippe</t>
  </si>
  <si>
    <t>teppe.aline@orange.fr</t>
  </si>
  <si>
    <t>06 45 74 18 51</t>
  </si>
  <si>
    <t>Arinthod 2</t>
  </si>
  <si>
    <t>CHARRIERE Françis</t>
  </si>
  <si>
    <t>francis.charriere@orange.fr</t>
  </si>
  <si>
    <t>06 89 24 43 52</t>
  </si>
  <si>
    <t>PCHS 2</t>
  </si>
  <si>
    <t>PITON Aurélien</t>
  </si>
  <si>
    <t>cecile.chavanne@orange.fr</t>
  </si>
  <si>
    <t>06 88 50 28 42</t>
  </si>
  <si>
    <t>DAGAS Bruno</t>
  </si>
  <si>
    <t>brunodagas@gmail.com</t>
  </si>
  <si>
    <t>06 32 98 58 48</t>
  </si>
  <si>
    <t>ABJ</t>
  </si>
  <si>
    <t>BRANTUS Philippe</t>
  </si>
  <si>
    <t>philippebrantus@orange.fr</t>
  </si>
  <si>
    <t>06 77 08 52 34</t>
  </si>
  <si>
    <t>Arinthod 3</t>
  </si>
  <si>
    <t>BRIDE Fabrice</t>
  </si>
  <si>
    <t>estellebride@sfr.fr</t>
  </si>
  <si>
    <t>06 26 78 39 73</t>
  </si>
  <si>
    <t>La vallée 1</t>
  </si>
  <si>
    <t>SECRETANT Nicolas</t>
  </si>
  <si>
    <t>nicolas.secretant@gmail.com</t>
  </si>
  <si>
    <t>06 42 88 83 14</t>
  </si>
  <si>
    <t>Clairvaux 2</t>
  </si>
  <si>
    <t>HUMBERT Jérôme</t>
  </si>
  <si>
    <t>jerome.humbert0060@orange.fr</t>
  </si>
  <si>
    <t>06 89 59 87 81</t>
  </si>
  <si>
    <t>Promotion 4</t>
  </si>
  <si>
    <t>St Claude 2</t>
  </si>
  <si>
    <t>ROTA Steve / BRIEZ Morgan</t>
  </si>
  <si>
    <t>morganbri39@gmail.com</t>
  </si>
  <si>
    <t>06 73 78 51 03 / 06 30 56 42 77</t>
  </si>
  <si>
    <t>Pont de Poitte 1</t>
  </si>
  <si>
    <t>MICHAUD Thierry</t>
  </si>
  <si>
    <t>florencemichaud@orange.fr</t>
  </si>
  <si>
    <t>07 82 90 55 52</t>
  </si>
  <si>
    <t>Orgelet 2</t>
  </si>
  <si>
    <t>LACROIX Fabien</t>
  </si>
  <si>
    <t>fabienlacroix@neuf.fr</t>
  </si>
  <si>
    <t>06 80 88 71 09</t>
  </si>
  <si>
    <t>Morez</t>
  </si>
  <si>
    <t>PAYET Thomas</t>
  </si>
  <si>
    <t>payetthomas@icloud.com</t>
  </si>
  <si>
    <t>06 81 24 79 37</t>
  </si>
  <si>
    <t>Morez 2</t>
  </si>
  <si>
    <t>PHOUAMPANOME Virabourouth</t>
  </si>
  <si>
    <t>phouampanome.vira@gmail.com</t>
  </si>
  <si>
    <t>06 33 50 54 29</t>
  </si>
  <si>
    <t>Foncine le Haut</t>
  </si>
  <si>
    <t>BETTINELLI Sarah</t>
  </si>
  <si>
    <t>bettinelli.sarah39460@gmail.com</t>
  </si>
  <si>
    <t>06 78 45 10 82</t>
  </si>
  <si>
    <t>Clairvaux</t>
  </si>
  <si>
    <t>KHIARI Abdallah</t>
  </si>
  <si>
    <t>abdallah.khiari@sfr.fr</t>
  </si>
  <si>
    <t>06 86 77 95 77</t>
  </si>
  <si>
    <t>La Vallée 2</t>
  </si>
  <si>
    <t>TORBALI Enes</t>
  </si>
  <si>
    <t>enes.torbali@laposte.net</t>
  </si>
  <si>
    <t>06 86 00 25 56</t>
  </si>
  <si>
    <t>Montmorot 2</t>
  </si>
  <si>
    <t>GAUTHIER Geoffroy</t>
  </si>
  <si>
    <t>geoffroy@bouillier.fr</t>
  </si>
  <si>
    <t>06 47 59 52 32</t>
  </si>
  <si>
    <t>FEMININ</t>
  </si>
  <si>
    <t>SOLETTI Martine</t>
  </si>
  <si>
    <t>gream2@yahoo.fr</t>
  </si>
  <si>
    <t>06 74 34 35 12</t>
  </si>
  <si>
    <t>Salins 1</t>
  </si>
  <si>
    <t>CHARRIERE Elise</t>
  </si>
  <si>
    <t>elise.dumont@live.com</t>
  </si>
  <si>
    <t>06 74 16 81 54</t>
  </si>
  <si>
    <t>Mont Vaudrey 1</t>
  </si>
  <si>
    <t>BRENIAUX Aurélie</t>
  </si>
  <si>
    <t>aurelie.breniaux@laposte.net</t>
  </si>
  <si>
    <t>06 80 11 51 04</t>
  </si>
  <si>
    <t>BOURGEON Laurence</t>
  </si>
  <si>
    <t>laurencebourgeon04@gmail.com</t>
  </si>
  <si>
    <t>06 73 64 00 17</t>
  </si>
  <si>
    <t>Salins 2</t>
  </si>
  <si>
    <t>DANAUD Loïse</t>
  </si>
  <si>
    <t>orchide2125@gmail.com</t>
  </si>
  <si>
    <t>06 45 68 65 52</t>
  </si>
  <si>
    <t>DPC</t>
  </si>
  <si>
    <t>LACOMBE Dominique</t>
  </si>
  <si>
    <t>christian.chaniet@orange.fr</t>
  </si>
  <si>
    <t>06 33 86 82 02</t>
  </si>
  <si>
    <t>Arinthod</t>
  </si>
  <si>
    <t xml:space="preserve">LANAUD Morgane </t>
  </si>
  <si>
    <t>morganelanaud@orange.fr</t>
  </si>
  <si>
    <t xml:space="preserve">06 45 94 48 43 </t>
  </si>
  <si>
    <t>2ère division</t>
  </si>
  <si>
    <t xml:space="preserve">DPC 2 </t>
  </si>
  <si>
    <t>BOILLEY Rébecca</t>
  </si>
  <si>
    <t>rebecca.boilley@gmail.com</t>
  </si>
  <si>
    <t>06 86 03 00 03</t>
  </si>
  <si>
    <t>Montmorot</t>
  </si>
  <si>
    <t>LEBLANC Michel</t>
  </si>
  <si>
    <t>michel.leblanc06@free.fr</t>
  </si>
  <si>
    <t>06 31 33 84 48</t>
  </si>
  <si>
    <t>Champagnole</t>
  </si>
  <si>
    <t>BINDA Jean</t>
  </si>
  <si>
    <t>jean.binda@orange.fr</t>
  </si>
  <si>
    <t>06 72 60 20 80</t>
  </si>
  <si>
    <t>Poligny</t>
  </si>
  <si>
    <t>TOMASETI Nathalie</t>
  </si>
  <si>
    <t>d.n.tomaseti@hotmail.com</t>
  </si>
  <si>
    <t>07 88 81 59 81</t>
  </si>
  <si>
    <t>Poligny 2</t>
  </si>
  <si>
    <t>GALMICHE Catherine</t>
  </si>
  <si>
    <t>cathygal@orange.fr</t>
  </si>
  <si>
    <t>06 80 50 34 51</t>
  </si>
  <si>
    <t>GUILLEMENEY Valérie</t>
  </si>
  <si>
    <t>valerie.guillemeney@jura.chambragri.fr</t>
  </si>
  <si>
    <t>06 30 37 12 82</t>
  </si>
  <si>
    <t>Orgelet</t>
  </si>
  <si>
    <t>DA COSTA Colette</t>
  </si>
  <si>
    <t>dacostacolette0270@orange.fr</t>
  </si>
  <si>
    <t>06 31 15 04 24</t>
  </si>
  <si>
    <t>Pont de Poitte</t>
  </si>
  <si>
    <t>SOUSSIA Céline</t>
  </si>
  <si>
    <t>celine.soussia@gmail.com</t>
  </si>
  <si>
    <t>06 79 34 86 99</t>
  </si>
  <si>
    <t>VETERAN</t>
  </si>
  <si>
    <t>1er groupe</t>
  </si>
  <si>
    <t>Ney Pétanque 1</t>
  </si>
  <si>
    <t>Mont Vaudrey 3</t>
  </si>
  <si>
    <t>BESSON Guy</t>
  </si>
  <si>
    <t>guybesson772@gmail.com</t>
  </si>
  <si>
    <t>06 70 79 01 98</t>
  </si>
  <si>
    <t>PARIS Jacques</t>
  </si>
  <si>
    <t>jcqs.paris@laposte.net</t>
  </si>
  <si>
    <t>06 89 46 29 69</t>
  </si>
  <si>
    <t>PIARD Michel</t>
  </si>
  <si>
    <t>piard.michel@neuf.fr</t>
  </si>
  <si>
    <t>07 50 06 28 47</t>
  </si>
  <si>
    <t>MIOT Philippe</t>
  </si>
  <si>
    <t>miot.pb@free.fr</t>
  </si>
  <si>
    <t>06 95 29 03 63</t>
  </si>
  <si>
    <t>BONGAIN Yves</t>
  </si>
  <si>
    <t>hd.rockerc.1584@laposte.net</t>
  </si>
  <si>
    <t>07 68 05 68 88</t>
  </si>
  <si>
    <t>FAIVRE PICON Pascal</t>
  </si>
  <si>
    <t>pascalfaivrepicon@gmail.com</t>
  </si>
  <si>
    <t>06 51 53 47 67</t>
  </si>
  <si>
    <t>2ème groupe</t>
  </si>
  <si>
    <t>PERRELI François</t>
  </si>
  <si>
    <t>francoisetannie.perreli@sfr.fr</t>
  </si>
  <si>
    <t>06 27 36 60 89</t>
  </si>
  <si>
    <t>TRIBUT Maurice</t>
  </si>
  <si>
    <t>nicole.tribut@orange.fr</t>
  </si>
  <si>
    <t>06 87 93 10 96</t>
  </si>
  <si>
    <t>BARTHOULOT Hubert</t>
  </si>
  <si>
    <t>0683789190@orange.fr</t>
  </si>
  <si>
    <t>06 83 78 91 90</t>
  </si>
  <si>
    <t>PBJ 1</t>
  </si>
  <si>
    <t>OUTREY Gilles</t>
  </si>
  <si>
    <t>outrey.yvette39@gmail.com</t>
  </si>
  <si>
    <t>06 05 47 68 51</t>
  </si>
  <si>
    <t>HUMBERT Eric</t>
  </si>
  <si>
    <t>eric.humbert201@orange.fr</t>
  </si>
  <si>
    <t>06 98 64 53 30</t>
  </si>
  <si>
    <t>MICHON Jean-Paul</t>
  </si>
  <si>
    <t>jeanpmichon@gmail.com</t>
  </si>
  <si>
    <t>06 41 19 79 02</t>
  </si>
  <si>
    <t>JAMES Gérard</t>
  </si>
  <si>
    <t>gerard.james@orange.fr</t>
  </si>
  <si>
    <t>06 84 47 95 34</t>
  </si>
  <si>
    <t>Montmorot 3</t>
  </si>
  <si>
    <t>FRANCOIS Jacques</t>
  </si>
  <si>
    <t>francois.jacques16@wanadoo.fr</t>
  </si>
  <si>
    <t>06 87 31 59 99</t>
  </si>
  <si>
    <t>3ème groupe</t>
  </si>
  <si>
    <t>Montmorot 4</t>
  </si>
  <si>
    <t>PATEY René</t>
  </si>
  <si>
    <t>renepatey@orange.fr</t>
  </si>
  <si>
    <t>06 45 65 69 94</t>
  </si>
  <si>
    <t>Montmorot 5</t>
  </si>
  <si>
    <t>COQUATRIX Catherine</t>
  </si>
  <si>
    <t>catherine.coquatrix@sfr.fr</t>
  </si>
  <si>
    <t xml:space="preserve">06 10 62 27 84 </t>
  </si>
  <si>
    <t>MAITREJEAN Philippe</t>
  </si>
  <si>
    <t>ph.maitrejean@laposte.net</t>
  </si>
  <si>
    <t>06 22 23 32 00</t>
  </si>
  <si>
    <t>BONNET Guy</t>
  </si>
  <si>
    <t>gbonnet49@orange.fr</t>
  </si>
  <si>
    <t>06 37 47 31 85</t>
  </si>
  <si>
    <t>Bletterans 1</t>
  </si>
  <si>
    <t>OLIVIER Laurent</t>
  </si>
  <si>
    <t>lo.olivier@orange.fr</t>
  </si>
  <si>
    <t>06 81 13 35 08</t>
  </si>
  <si>
    <t>JEANNIN-GUY Georges</t>
  </si>
  <si>
    <t>cjg@orange.fr</t>
  </si>
  <si>
    <t>06 30 87 15 66</t>
  </si>
  <si>
    <t>LAMEIRAS Georges</t>
  </si>
  <si>
    <t>lameiras.tonio@gmail.com</t>
  </si>
  <si>
    <t>06 45 52 12 67</t>
  </si>
  <si>
    <t>FLAGEL Michel</t>
  </si>
  <si>
    <t>michel.lesverts@laposte.net</t>
  </si>
  <si>
    <t>06 85 96 69 25</t>
  </si>
  <si>
    <t>4ème groupe</t>
  </si>
  <si>
    <t>SEPREZ Christian</t>
  </si>
  <si>
    <t>marinette.seprez@orange.fr</t>
  </si>
  <si>
    <t>03 84 71 72 58</t>
  </si>
  <si>
    <t>MAGINOT Frédéric</t>
  </si>
  <si>
    <t>frederic.maginot@sfr.fr</t>
  </si>
  <si>
    <t>06 76 19 08 17</t>
  </si>
  <si>
    <t>ROUAH Jean-Pierre</t>
  </si>
  <si>
    <t>jeanpierrerouah@live.fr</t>
  </si>
  <si>
    <t>06 52 36 18 96</t>
  </si>
  <si>
    <t>FEAU Pascal</t>
  </si>
  <si>
    <t>pascal.feau@sfr.fr</t>
  </si>
  <si>
    <t>06 63 43 60 41</t>
  </si>
  <si>
    <t>PBJ 2</t>
  </si>
  <si>
    <t>OUTREY Yvette</t>
  </si>
  <si>
    <t>PERRIN Jean-Luc</t>
  </si>
  <si>
    <t>perrin.jl@sfr.fr</t>
  </si>
  <si>
    <t>06 32 66 91 30</t>
  </si>
  <si>
    <t>CASSARD Joël</t>
  </si>
  <si>
    <t>joel.cassard5@orange.fr</t>
  </si>
  <si>
    <t>06 85 70 67 87</t>
  </si>
  <si>
    <t>5ème groupe</t>
  </si>
  <si>
    <t>Poligny 3</t>
  </si>
  <si>
    <t>PERRIER René</t>
  </si>
  <si>
    <t>perrierene@wanadoo.fr</t>
  </si>
  <si>
    <t>06 08 69 21 02</t>
  </si>
  <si>
    <t>TETUE Dominique</t>
  </si>
  <si>
    <t>dominique.tetue@orange.fr</t>
  </si>
  <si>
    <t>06 19 44 59 34</t>
  </si>
  <si>
    <t>ABJ 3</t>
  </si>
  <si>
    <t>DPC 3</t>
  </si>
  <si>
    <t>CHANIET Claude</t>
  </si>
  <si>
    <t>claude.chaniet@orange.fr</t>
  </si>
  <si>
    <t>06 30 55 16 54</t>
  </si>
  <si>
    <t>Poligny 4</t>
  </si>
  <si>
    <t>ROUX Jean-Paul</t>
  </si>
  <si>
    <t>jean-paul.roux@orange.fr</t>
  </si>
  <si>
    <t>06 77 96 40 08</t>
  </si>
  <si>
    <t xml:space="preserve">Moirans </t>
  </si>
  <si>
    <t>ROBIN Daniel</t>
  </si>
  <si>
    <t>06 78 13 71 95</t>
  </si>
  <si>
    <t>L'étoile</t>
  </si>
  <si>
    <t>RAZAFINDRAKOTO Davida</t>
  </si>
  <si>
    <t>draza@orange.fr</t>
  </si>
  <si>
    <t>06 33 13 38 98</t>
  </si>
  <si>
    <t>Promotion 5</t>
  </si>
  <si>
    <t>1er G</t>
  </si>
  <si>
    <t>2è G</t>
  </si>
  <si>
    <t>3è G</t>
  </si>
  <si>
    <t>4è G</t>
  </si>
  <si>
    <t>5è G</t>
  </si>
  <si>
    <t>Montmorot  1</t>
  </si>
  <si>
    <t>Mont sous Vaudrey 2</t>
  </si>
  <si>
    <t>Ney</t>
  </si>
  <si>
    <t>Bletterans  1</t>
  </si>
  <si>
    <t>Mont sous Vaudrey</t>
  </si>
  <si>
    <t>Sportivement pétanque</t>
  </si>
  <si>
    <t>Pont de poitte 2</t>
  </si>
  <si>
    <t xml:space="preserve">Arinthod </t>
  </si>
  <si>
    <t>Champvans</t>
  </si>
  <si>
    <t>DPC4</t>
  </si>
  <si>
    <t>Foncine le haut</t>
  </si>
  <si>
    <t>Mont sous Vaudrey 3</t>
  </si>
  <si>
    <t>Salins 3</t>
  </si>
  <si>
    <t>PBJ</t>
  </si>
  <si>
    <t xml:space="preserve">DPC  </t>
  </si>
  <si>
    <t>Pont de poitte 1</t>
  </si>
  <si>
    <t>Sportivement petanque</t>
  </si>
  <si>
    <t>La vallée 2</t>
  </si>
  <si>
    <t>Bletterans  2</t>
  </si>
  <si>
    <t>Ney pétanque</t>
  </si>
  <si>
    <t>Gouriboule 2</t>
  </si>
  <si>
    <t xml:space="preserve">Morez  </t>
  </si>
  <si>
    <t>Pont de poitte</t>
  </si>
  <si>
    <t>L'étoile 2</t>
  </si>
  <si>
    <t>oui</t>
  </si>
  <si>
    <t>ARBOIS</t>
  </si>
  <si>
    <t>?</t>
  </si>
  <si>
    <t>ARINTHOD</t>
  </si>
  <si>
    <t>BLETTERANS</t>
  </si>
  <si>
    <t>CHAMPAGNOLE</t>
  </si>
  <si>
    <t>CHAMPVANS</t>
  </si>
  <si>
    <t>non</t>
  </si>
  <si>
    <t xml:space="preserve">DAMPARIS </t>
  </si>
  <si>
    <t xml:space="preserve">DPC </t>
  </si>
  <si>
    <t>MONTMOROT</t>
  </si>
  <si>
    <t>promo</t>
  </si>
  <si>
    <t>MOREZ</t>
  </si>
  <si>
    <t>PCHS</t>
  </si>
  <si>
    <t>pas</t>
  </si>
  <si>
    <t>SALINS</t>
  </si>
  <si>
    <t>PONT DE POITTE</t>
  </si>
  <si>
    <t>ST CLAUDE</t>
  </si>
  <si>
    <t>MONT VAUDREY</t>
  </si>
  <si>
    <t>POLIGNY</t>
  </si>
  <si>
    <t>FONCINE</t>
  </si>
  <si>
    <t>CLAIRVAUX</t>
  </si>
  <si>
    <t>MOIRANS</t>
  </si>
  <si>
    <t>GOURIBOULE</t>
  </si>
  <si>
    <t>ORGELET</t>
  </si>
  <si>
    <t>04/10/2025 à 19h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</si>
</sst>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7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1"/>
      <color indexed="1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1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8000"/>
      <name val="Arial"/>
      <family val="2"/>
    </font>
    <font>
      <b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80"/>
      <name val="Calibri"/>
      <family val="2"/>
    </font>
    <font>
      <sz val="8"/>
      <color rgb="FF000000"/>
      <name val="Arial"/>
      <family val="2"/>
    </font>
    <font>
      <sz val="11"/>
      <color theme="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</font>
    <font>
      <sz val="10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F8F00"/>
        <bgColor rgb="FFBF8F00"/>
      </patternFill>
    </fill>
    <fill>
      <patternFill patternType="solid">
        <fgColor rgb="FFFFD966"/>
        <bgColor rgb="FFFFD966"/>
      </patternFill>
    </fill>
    <fill>
      <patternFill patternType="solid">
        <fgColor rgb="FFBDD7EE"/>
        <bgColor rgb="FFBDD7EE"/>
      </patternFill>
    </fill>
    <fill>
      <patternFill patternType="solid">
        <fgColor rgb="FF305496"/>
        <bgColor rgb="FF305496"/>
      </patternFill>
    </fill>
    <fill>
      <patternFill patternType="solid">
        <fgColor rgb="FFB4C6E7"/>
        <bgColor rgb="FFB4C6E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2">
    <border>
      <start/>
      <end/>
      <top/>
      <bottom/>
      <diagonal/>
    </border>
    <border>
      <start style="thin">
        <color indexed="10"/>
      </start>
      <end style="thin">
        <color indexed="10"/>
      </end>
      <top style="thin">
        <color indexed="10"/>
      </top>
      <bottom style="thin">
        <color indexed="10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dashed">
        <color indexed="64"/>
      </end>
      <top style="dashed">
        <color indexed="64"/>
      </top>
      <bottom style="dashed">
        <color indexed="64"/>
      </bottom>
      <diagonal/>
    </border>
    <border>
      <start style="dashed">
        <color indexed="64"/>
      </start>
      <end style="dashed">
        <color indexed="64"/>
      </end>
      <top style="dashed">
        <color indexed="64"/>
      </top>
      <bottom style="dashed">
        <color indexed="64"/>
      </bottom>
      <diagonal/>
    </border>
    <border>
      <start style="dashed">
        <color indexed="64"/>
      </start>
      <end style="thin">
        <color indexed="64"/>
      </end>
      <top style="dashed">
        <color indexed="64"/>
      </top>
      <bottom style="dashed">
        <color indexed="64"/>
      </bottom>
      <diagonal/>
    </border>
    <border>
      <start style="thin">
        <color indexed="64"/>
      </start>
      <end style="dashed">
        <color indexed="64"/>
      </end>
      <top style="dashed">
        <color indexed="64"/>
      </top>
      <bottom style="thin">
        <color indexed="64"/>
      </bottom>
      <diagonal/>
    </border>
    <border>
      <start style="dashed">
        <color indexed="64"/>
      </start>
      <end style="dashed">
        <color indexed="64"/>
      </end>
      <top style="dashed">
        <color indexed="64"/>
      </top>
      <bottom style="thin">
        <color indexed="64"/>
      </bottom>
      <diagonal/>
    </border>
    <border>
      <start style="dashed">
        <color indexed="64"/>
      </start>
      <end style="thin">
        <color indexed="64"/>
      </end>
      <top style="dashed">
        <color indexed="64"/>
      </top>
      <bottom style="thin">
        <color indexed="64"/>
      </bottom>
      <diagonal/>
    </border>
    <border>
      <start style="dashed">
        <color indexed="64"/>
      </start>
      <end style="dashed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dashed">
        <color indexed="64"/>
      </end>
      <top/>
      <bottom style="dashed">
        <color indexed="64"/>
      </bottom>
      <diagonal/>
    </border>
    <border>
      <start style="dashed">
        <color indexed="64"/>
      </start>
      <end style="dashed">
        <color indexed="64"/>
      </end>
      <top/>
      <bottom style="dashed">
        <color indexed="64"/>
      </bottom>
      <diagonal/>
    </border>
    <border>
      <start style="dashed">
        <color indexed="64"/>
      </start>
      <end style="thin">
        <color indexed="64"/>
      </end>
      <top/>
      <bottom style="dashed">
        <color indexed="64"/>
      </bottom>
      <diagonal/>
    </border>
    <border>
      <start style="thin">
        <color indexed="64"/>
      </start>
      <end style="dashed">
        <color indexed="64"/>
      </end>
      <top style="thin">
        <color indexed="64"/>
      </top>
      <bottom style="thin">
        <color indexed="64"/>
      </bottom>
      <diagonal/>
    </border>
    <border>
      <start style="dashed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hair">
        <color indexed="64"/>
      </start>
      <end style="hair">
        <color indexed="64"/>
      </end>
      <top style="thin">
        <color indexed="64"/>
      </top>
      <bottom style="hair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dashed">
        <color indexed="64"/>
      </end>
      <top style="thin">
        <color indexed="64"/>
      </top>
      <bottom style="dashed">
        <color indexed="64"/>
      </bottom>
      <diagonal/>
    </border>
    <border>
      <start style="dashed">
        <color indexed="64"/>
      </start>
      <end style="dashed">
        <color indexed="64"/>
      </end>
      <top style="thin">
        <color indexed="64"/>
      </top>
      <bottom style="dashed">
        <color indexed="64"/>
      </bottom>
      <diagonal/>
    </border>
    <border>
      <start style="dashed">
        <color indexed="64"/>
      </start>
      <end style="thin">
        <color indexed="64"/>
      </end>
      <top style="thin">
        <color indexed="64"/>
      </top>
      <bottom style="dashed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rgb="FFFF0000"/>
      </start>
      <end style="thin">
        <color rgb="FFFF0000"/>
      </end>
      <top style="thin">
        <color rgb="FFFF0000"/>
      </top>
      <bottom style="thin">
        <color rgb="FFFF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 style="dashed">
        <color rgb="FF000000"/>
      </end>
      <top style="thin">
        <color rgb="FF000000"/>
      </top>
      <bottom style="dashed">
        <color rgb="FF000000"/>
      </bottom>
      <diagonal/>
    </border>
    <border>
      <start style="dashed">
        <color rgb="FF000000"/>
      </start>
      <end style="dashed">
        <color rgb="FF000000"/>
      </end>
      <top style="thin">
        <color rgb="FF000000"/>
      </top>
      <bottom style="dashed">
        <color rgb="FF000000"/>
      </bottom>
      <diagonal/>
    </border>
    <border>
      <start style="dashed">
        <color rgb="FF000000"/>
      </start>
      <end style="thin">
        <color rgb="FF000000"/>
      </end>
      <top style="thin">
        <color rgb="FF000000"/>
      </top>
      <bottom style="dashed">
        <color rgb="FF000000"/>
      </bottom>
      <diagonal/>
    </border>
    <border>
      <start style="thin">
        <color rgb="FF000000"/>
      </start>
      <end style="dashed">
        <color rgb="FF000000"/>
      </end>
      <top style="dashed">
        <color rgb="FF000000"/>
      </top>
      <bottom style="dashed">
        <color rgb="FF000000"/>
      </bottom>
      <diagonal/>
    </border>
    <border>
      <start style="dashed">
        <color rgb="FF000000"/>
      </start>
      <end style="dashed">
        <color rgb="FF000000"/>
      </end>
      <top style="dashed">
        <color rgb="FF000000"/>
      </top>
      <bottom style="dashed">
        <color rgb="FF000000"/>
      </bottom>
      <diagonal/>
    </border>
    <border>
      <start style="dashed">
        <color rgb="FF000000"/>
      </start>
      <end style="thin">
        <color rgb="FF000000"/>
      </end>
      <top style="dashed">
        <color rgb="FF000000"/>
      </top>
      <bottom style="dashed">
        <color rgb="FF000000"/>
      </bottom>
      <diagonal/>
    </border>
    <border>
      <start style="thin">
        <color rgb="FF000000"/>
      </start>
      <end style="dashed">
        <color rgb="FF000000"/>
      </end>
      <top style="dashed">
        <color rgb="FF000000"/>
      </top>
      <bottom style="thin">
        <color rgb="FF000000"/>
      </bottom>
      <diagonal/>
    </border>
    <border>
      <start style="dashed">
        <color rgb="FF000000"/>
      </start>
      <end style="dashed">
        <color rgb="FF000000"/>
      </end>
      <top style="dashed">
        <color rgb="FF000000"/>
      </top>
      <bottom style="thin">
        <color rgb="FF000000"/>
      </bottom>
      <diagonal/>
    </border>
    <border>
      <start style="dashed">
        <color rgb="FF000000"/>
      </start>
      <end style="thin">
        <color rgb="FF000000"/>
      </end>
      <top style="dashed">
        <color rgb="FF000000"/>
      </top>
      <bottom style="thin">
        <color rgb="FF000000"/>
      </bottom>
      <diagonal/>
    </border>
    <border>
      <start style="thin">
        <color rgb="FF000000"/>
      </start>
      <end style="dashed">
        <color rgb="FF000000"/>
      </end>
      <top style="thin">
        <color rgb="FF000000"/>
      </top>
      <bottom style="thin">
        <color rgb="FF000000"/>
      </bottom>
      <diagonal/>
    </border>
    <border>
      <start style="dashed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hair">
        <color indexed="64"/>
      </end>
      <top style="thin">
        <color indexed="64"/>
      </top>
      <bottom style="hair">
        <color indexed="64"/>
      </bottom>
      <diagonal/>
    </border>
    <border>
      <start style="hair">
        <color indexed="64"/>
      </start>
      <end style="medium">
        <color indexed="64"/>
      </end>
      <top style="thin">
        <color indexed="64"/>
      </top>
      <bottom style="hair">
        <color indexed="64"/>
      </bottom>
      <diagonal/>
    </border>
    <border>
      <start style="medium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 style="hair">
        <color indexed="64"/>
      </end>
      <top style="hair">
        <color indexed="64"/>
      </top>
      <bottom style="thin">
        <color indexed="64"/>
      </bottom>
      <diagonal/>
    </border>
    <border>
      <start style="hair">
        <color indexed="64"/>
      </start>
      <end style="medium">
        <color indexed="64"/>
      </end>
      <top style="hair">
        <color indexed="64"/>
      </top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hair">
        <color indexed="64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 style="hair">
        <color indexed="64"/>
      </end>
      <top style="hair">
        <color indexed="64"/>
      </top>
      <bottom style="medium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medium">
        <color indexed="64"/>
      </bottom>
      <diagonal/>
    </border>
    <border>
      <start style="hair">
        <color indexed="64"/>
      </start>
      <end style="medium">
        <color indexed="64"/>
      </end>
      <top style="hair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hair">
        <color indexed="64"/>
      </bottom>
      <diagonal/>
    </border>
    <border>
      <start/>
      <end/>
      <top style="hair">
        <color indexed="64"/>
      </top>
      <bottom style="hair">
        <color indexed="64"/>
      </bottom>
      <diagonal/>
    </border>
    <border>
      <start/>
      <end/>
      <top style="hair">
        <color indexed="64"/>
      </top>
      <bottom style="thin">
        <color indexed="64"/>
      </bottom>
      <diagonal/>
    </border>
    <border>
      <start style="dotted">
        <color rgb="FF000000"/>
      </start>
      <end style="dotted">
        <color rgb="FF000000"/>
      </end>
      <top style="dotted">
        <color rgb="FF000000"/>
      </top>
      <bottom style="dotted">
        <color rgb="FF000000"/>
      </bottom>
      <diagonal/>
    </border>
    <border>
      <start style="dotted">
        <color rgb="FF000000"/>
      </start>
      <end style="dotted">
        <color rgb="FF000000"/>
      </end>
      <top style="medium">
        <color rgb="FF000000"/>
      </top>
      <bottom style="dotted">
        <color rgb="FF000000"/>
      </bottom>
      <diagonal/>
    </border>
    <border>
      <start style="dotted">
        <color rgb="FF000000"/>
      </start>
      <end style="medium">
        <color rgb="FF000000"/>
      </end>
      <top style="medium">
        <color rgb="FF000000"/>
      </top>
      <bottom style="dotted">
        <color rgb="FF000000"/>
      </bottom>
      <diagonal/>
    </border>
    <border>
      <start style="dotted">
        <color rgb="FF000000"/>
      </start>
      <end style="medium">
        <color rgb="FF000000"/>
      </end>
      <top style="dotted">
        <color rgb="FF000000"/>
      </top>
      <bottom style="dotted">
        <color rgb="FF000000"/>
      </bottom>
      <diagonal/>
    </border>
    <border>
      <start style="medium">
        <color rgb="FF000000"/>
      </start>
      <end style="dotted">
        <color rgb="FF000000"/>
      </end>
      <top style="dotted">
        <color rgb="FF000000"/>
      </top>
      <bottom style="medium">
        <color rgb="FF000000"/>
      </bottom>
      <diagonal/>
    </border>
    <border>
      <start style="dotted">
        <color rgb="FF000000"/>
      </start>
      <end style="dotted">
        <color rgb="FF000000"/>
      </end>
      <top style="dotted">
        <color rgb="FF000000"/>
      </top>
      <bottom style="medium">
        <color rgb="FF000000"/>
      </bottom>
      <diagonal/>
    </border>
    <border>
      <start style="dotted">
        <color rgb="FF000000"/>
      </start>
      <end style="medium">
        <color rgb="FF000000"/>
      </end>
      <top style="dotted">
        <color rgb="FF000000"/>
      </top>
      <bottom style="medium">
        <color rgb="FF000000"/>
      </bottom>
      <diagonal/>
    </border>
    <border>
      <start style="medium">
        <color rgb="FF000000"/>
      </start>
      <end style="hair">
        <color indexed="64"/>
      </end>
      <top style="medium">
        <color rgb="FF000000"/>
      </top>
      <bottom style="hair">
        <color indexed="64"/>
      </bottom>
      <diagonal/>
    </border>
    <border>
      <start style="hair">
        <color indexed="64"/>
      </start>
      <end style="hair">
        <color indexed="64"/>
      </end>
      <top style="medium">
        <color rgb="FF000000"/>
      </top>
      <bottom style="hair">
        <color indexed="64"/>
      </bottom>
      <diagonal/>
    </border>
    <border>
      <start style="hair">
        <color indexed="64"/>
      </start>
      <end style="medium">
        <color rgb="FF000000"/>
      </end>
      <top style="medium">
        <color rgb="FF000000"/>
      </top>
      <bottom style="hair">
        <color indexed="64"/>
      </bottom>
      <diagonal/>
    </border>
    <border>
      <start style="medium">
        <color rgb="FF000000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medium">
        <color rgb="FF000000"/>
      </end>
      <top style="hair">
        <color indexed="64"/>
      </top>
      <bottom style="hair">
        <color indexed="64"/>
      </bottom>
      <diagonal/>
    </border>
    <border>
      <start style="medium">
        <color rgb="FF000000"/>
      </start>
      <end style="hair">
        <color indexed="64"/>
      </end>
      <top style="hair">
        <color indexed="64"/>
      </top>
      <bottom style="medium">
        <color rgb="FF000000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medium">
        <color rgb="FF000000"/>
      </bottom>
      <diagonal/>
    </border>
    <border>
      <start style="hair">
        <color indexed="64"/>
      </start>
      <end style="medium">
        <color rgb="FF000000"/>
      </end>
      <top style="hair">
        <color indexed="64"/>
      </top>
      <bottom style="medium">
        <color rgb="FF000000"/>
      </bottom>
      <diagonal/>
    </border>
    <border>
      <start/>
      <end style="dotted">
        <color rgb="FF000000"/>
      </end>
      <top style="medium">
        <color rgb="FF000000"/>
      </top>
      <bottom style="dotted">
        <color rgb="FF000000"/>
      </bottom>
      <diagonal/>
    </border>
    <border>
      <start/>
      <end style="dotted">
        <color rgb="FF000000"/>
      </end>
      <top style="dotted">
        <color rgb="FF000000"/>
      </top>
      <bottom style="dotted">
        <color rgb="FF000000"/>
      </bottom>
      <diagonal/>
    </border>
  </borders>
  <cellStyleXfs count="18">
    <xf numFmtId="0" fontId="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0" fontId="28" fillId="0" borderId="0" applyNumberFormat="0" applyBorder="0" applyProtection="0"/>
    <xf numFmtId="0" fontId="28" fillId="0" borderId="0"/>
    <xf numFmtId="0" fontId="28" fillId="0" borderId="0" applyNumberFormat="0" applyBorder="0" applyProtection="0"/>
    <xf numFmtId="0" fontId="29" fillId="0" borderId="0"/>
    <xf numFmtId="0" fontId="12" fillId="0" borderId="0"/>
    <xf numFmtId="0" fontId="11" fillId="2" borderId="1"/>
    <xf numFmtId="0" fontId="30" fillId="13" borderId="29" applyNumberFormat="0" applyProtection="0"/>
    <xf numFmtId="0" fontId="35" fillId="0" borderId="0" applyNumberFormat="0" applyFill="0" applyBorder="0" applyAlignment="0" applyProtection="0"/>
  </cellStyleXfs>
  <cellXfs count="217">
    <xf numFmtId="0" fontId="0" fillId="0" borderId="0" xfId="0"/>
    <xf numFmtId="0" fontId="1" fillId="0" borderId="0" xfId="0" applyFont="1"/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3" borderId="0" xfId="0" applyFill="1"/>
    <xf numFmtId="0" fontId="13" fillId="0" borderId="0" xfId="0" applyFont="1"/>
    <xf numFmtId="0" fontId="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31" fillId="0" borderId="30" xfId="0" applyFont="1" applyBorder="1" applyAlignment="1" applyProtection="1">
      <alignment horizontal="left"/>
      <protection locked="0"/>
    </xf>
    <xf numFmtId="0" fontId="5" fillId="0" borderId="12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16" fillId="4" borderId="17" xfId="0" applyFont="1" applyFill="1" applyBorder="1" applyAlignment="1">
      <alignment horizontal="left" vertical="center"/>
    </xf>
    <xf numFmtId="0" fontId="16" fillId="5" borderId="18" xfId="0" applyFont="1" applyFill="1" applyBorder="1" applyAlignment="1">
      <alignment horizontal="left" vertical="center"/>
    </xf>
    <xf numFmtId="0" fontId="32" fillId="16" borderId="18" xfId="0" applyFont="1" applyFill="1" applyBorder="1" applyAlignment="1">
      <alignment horizontal="left" vertical="center"/>
    </xf>
    <xf numFmtId="0" fontId="16" fillId="17" borderId="19" xfId="0" applyFont="1" applyFill="1" applyBorder="1" applyAlignment="1">
      <alignment horizontal="left" vertical="center"/>
    </xf>
    <xf numFmtId="0" fontId="29" fillId="0" borderId="0" xfId="13"/>
    <xf numFmtId="0" fontId="33" fillId="0" borderId="31" xfId="13" applyFont="1" applyBorder="1" applyAlignment="1">
      <alignment horizontal="left"/>
    </xf>
    <xf numFmtId="0" fontId="34" fillId="0" borderId="32" xfId="13" applyFont="1" applyBorder="1" applyAlignment="1">
      <alignment horizontal="center"/>
    </xf>
    <xf numFmtId="0" fontId="33" fillId="0" borderId="32" xfId="13" applyFont="1" applyBorder="1" applyAlignment="1">
      <alignment horizontal="left"/>
    </xf>
    <xf numFmtId="0" fontId="34" fillId="0" borderId="33" xfId="13" applyFont="1" applyBorder="1" applyAlignment="1">
      <alignment horizontal="center"/>
    </xf>
    <xf numFmtId="0" fontId="34" fillId="0" borderId="0" xfId="13" applyFont="1" applyAlignment="1">
      <alignment horizontal="center"/>
    </xf>
    <xf numFmtId="0" fontId="33" fillId="0" borderId="34" xfId="13" applyFont="1" applyBorder="1" applyAlignment="1">
      <alignment horizontal="left"/>
    </xf>
    <xf numFmtId="0" fontId="34" fillId="0" borderId="35" xfId="13" applyFont="1" applyBorder="1" applyAlignment="1">
      <alignment horizontal="center"/>
    </xf>
    <xf numFmtId="0" fontId="33" fillId="0" borderId="35" xfId="13" applyFont="1" applyBorder="1" applyAlignment="1">
      <alignment horizontal="left"/>
    </xf>
    <xf numFmtId="0" fontId="34" fillId="0" borderId="36" xfId="13" applyFont="1" applyBorder="1" applyAlignment="1">
      <alignment horizontal="center"/>
    </xf>
    <xf numFmtId="0" fontId="33" fillId="0" borderId="37" xfId="13" applyFont="1" applyBorder="1" applyAlignment="1">
      <alignment horizontal="left"/>
    </xf>
    <xf numFmtId="0" fontId="34" fillId="0" borderId="38" xfId="13" applyFont="1" applyBorder="1" applyAlignment="1">
      <alignment horizontal="center"/>
    </xf>
    <xf numFmtId="0" fontId="33" fillId="0" borderId="38" xfId="13" applyFont="1" applyBorder="1" applyAlignment="1">
      <alignment horizontal="left"/>
    </xf>
    <xf numFmtId="0" fontId="34" fillId="0" borderId="39" xfId="13" applyFont="1" applyBorder="1" applyAlignment="1">
      <alignment horizontal="center"/>
    </xf>
    <xf numFmtId="0" fontId="33" fillId="0" borderId="0" xfId="13" applyFont="1" applyAlignment="1">
      <alignment horizontal="left"/>
    </xf>
    <xf numFmtId="0" fontId="12" fillId="0" borderId="0" xfId="0" applyFont="1" applyAlignment="1">
      <alignment horizontal="center"/>
    </xf>
    <xf numFmtId="0" fontId="17" fillId="6" borderId="18" xfId="0" applyFont="1" applyFill="1" applyBorder="1" applyAlignment="1">
      <alignment horizontal="left" vertical="center"/>
    </xf>
    <xf numFmtId="0" fontId="17" fillId="7" borderId="18" xfId="0" applyFont="1" applyFill="1" applyBorder="1" applyAlignment="1">
      <alignment horizontal="left" vertical="center"/>
    </xf>
    <xf numFmtId="0" fontId="17" fillId="8" borderId="18" xfId="0" applyFont="1" applyFill="1" applyBorder="1" applyAlignment="1">
      <alignment horizontal="left" vertical="center"/>
    </xf>
    <xf numFmtId="0" fontId="12" fillId="9" borderId="18" xfId="0" applyFont="1" applyFill="1" applyBorder="1" applyAlignment="1">
      <alignment horizontal="left" vertical="center"/>
    </xf>
    <xf numFmtId="0" fontId="17" fillId="10" borderId="20" xfId="0" applyFont="1" applyFill="1" applyBorder="1" applyAlignment="1">
      <alignment horizontal="left" vertical="center"/>
    </xf>
    <xf numFmtId="0" fontId="17" fillId="11" borderId="18" xfId="0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12" fillId="0" borderId="0" xfId="14" applyAlignment="1">
      <alignment vertical="center"/>
    </xf>
    <xf numFmtId="0" fontId="12" fillId="0" borderId="0" xfId="4" applyFont="1" applyFill="1" applyBorder="1" applyAlignment="1" applyProtection="1">
      <alignment vertical="center"/>
    </xf>
    <xf numFmtId="0" fontId="1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4" fontId="12" fillId="0" borderId="0" xfId="0" applyNumberFormat="1" applyFont="1"/>
    <xf numFmtId="0" fontId="1" fillId="25" borderId="2" xfId="0" applyFont="1" applyFill="1" applyBorder="1" applyAlignment="1">
      <alignment horizontal="center" vertical="center"/>
    </xf>
    <xf numFmtId="0" fontId="1" fillId="26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17" borderId="0" xfId="0" applyFont="1" applyFill="1" applyAlignment="1">
      <alignment horizontal="left"/>
    </xf>
    <xf numFmtId="0" fontId="12" fillId="27" borderId="0" xfId="0" applyFont="1" applyFill="1" applyAlignment="1">
      <alignment horizontal="left"/>
    </xf>
    <xf numFmtId="0" fontId="12" fillId="28" borderId="0" xfId="0" applyFont="1" applyFill="1" applyAlignment="1">
      <alignment horizontal="left"/>
    </xf>
    <xf numFmtId="0" fontId="6" fillId="28" borderId="0" xfId="0" applyFont="1" applyFill="1" applyAlignment="1">
      <alignment horizontal="center"/>
    </xf>
    <xf numFmtId="0" fontId="12" fillId="29" borderId="22" xfId="0" applyFont="1" applyFill="1" applyBorder="1" applyAlignment="1">
      <alignment vertical="center"/>
    </xf>
    <xf numFmtId="0" fontId="0" fillId="29" borderId="22" xfId="0" applyFill="1" applyBorder="1" applyAlignment="1">
      <alignment vertical="center"/>
    </xf>
    <xf numFmtId="0" fontId="12" fillId="29" borderId="22" xfId="0" applyFont="1" applyFill="1" applyBorder="1" applyAlignment="1">
      <alignment horizontal="left" vertical="center"/>
    </xf>
    <xf numFmtId="0" fontId="12" fillId="29" borderId="21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29" fillId="29" borderId="22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14"/>
    <xf numFmtId="0" fontId="12" fillId="0" borderId="0" xfId="4" applyFont="1" applyFill="1" applyBorder="1" applyAlignment="1" applyProtection="1"/>
    <xf numFmtId="0" fontId="35" fillId="0" borderId="0" xfId="17" applyFill="1" applyBorder="1" applyAlignment="1" applyProtection="1"/>
    <xf numFmtId="0" fontId="28" fillId="0" borderId="0" xfId="0" applyFont="1"/>
    <xf numFmtId="0" fontId="3" fillId="0" borderId="0" xfId="4" applyFill="1" applyBorder="1" applyAlignment="1" applyProtection="1">
      <alignment vertical="center"/>
    </xf>
    <xf numFmtId="0" fontId="18" fillId="0" borderId="0" xfId="0" applyFont="1"/>
    <xf numFmtId="0" fontId="28" fillId="0" borderId="0" xfId="0" applyFont="1" applyAlignment="1">
      <alignment vertical="center"/>
    </xf>
    <xf numFmtId="0" fontId="35" fillId="0" borderId="0" xfId="17" applyFill="1" applyBorder="1" applyAlignment="1" applyProtection="1">
      <alignment vertical="center"/>
    </xf>
    <xf numFmtId="0" fontId="3" fillId="0" borderId="0" xfId="4" applyFill="1" applyBorder="1" applyAlignment="1" applyProtection="1"/>
    <xf numFmtId="0" fontId="35" fillId="0" borderId="0" xfId="17" applyFill="1" applyBorder="1"/>
    <xf numFmtId="0" fontId="35" fillId="0" borderId="0" xfId="17" applyFill="1"/>
    <xf numFmtId="0" fontId="12" fillId="0" borderId="0" xfId="14" applyAlignment="1">
      <alignment vertical="center" wrapText="1"/>
    </xf>
    <xf numFmtId="0" fontId="35" fillId="0" borderId="0" xfId="17" applyFill="1" applyBorder="1" applyAlignment="1">
      <alignment wrapText="1"/>
    </xf>
    <xf numFmtId="0" fontId="12" fillId="0" borderId="0" xfId="14" applyAlignment="1">
      <alignment horizontal="left" vertical="center"/>
    </xf>
    <xf numFmtId="0" fontId="18" fillId="0" borderId="0" xfId="0" applyFont="1" applyAlignment="1">
      <alignment vertical="center"/>
    </xf>
    <xf numFmtId="0" fontId="3" fillId="0" borderId="0" xfId="4" applyFill="1" applyAlignment="1" applyProtection="1"/>
    <xf numFmtId="0" fontId="3" fillId="0" borderId="0" xfId="4" applyAlignment="1" applyProtection="1"/>
    <xf numFmtId="0" fontId="12" fillId="30" borderId="22" xfId="0" applyFont="1" applyFill="1" applyBorder="1" applyAlignment="1" applyProtection="1">
      <alignment horizontal="left" vertical="center"/>
      <protection locked="0"/>
    </xf>
    <xf numFmtId="0" fontId="14" fillId="9" borderId="43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29" fillId="29" borderId="47" xfId="0" applyFont="1" applyFill="1" applyBorder="1" applyAlignment="1" applyProtection="1">
      <alignment vertical="center"/>
      <protection locked="0"/>
    </xf>
    <xf numFmtId="0" fontId="31" fillId="31" borderId="48" xfId="0" applyFont="1" applyFill="1" applyBorder="1" applyAlignment="1" applyProtection="1">
      <alignment vertical="center"/>
      <protection locked="0"/>
    </xf>
    <xf numFmtId="0" fontId="12" fillId="31" borderId="49" xfId="0" applyFont="1" applyFill="1" applyBorder="1" applyAlignment="1">
      <alignment vertical="center"/>
    </xf>
    <xf numFmtId="0" fontId="12" fillId="31" borderId="50" xfId="0" applyFont="1" applyFill="1" applyBorder="1" applyAlignment="1">
      <alignment vertical="center"/>
    </xf>
    <xf numFmtId="0" fontId="0" fillId="31" borderId="50" xfId="0" applyFill="1" applyBorder="1" applyAlignment="1">
      <alignment vertical="center"/>
    </xf>
    <xf numFmtId="0" fontId="31" fillId="30" borderId="49" xfId="0" applyFont="1" applyFill="1" applyBorder="1" applyAlignment="1" applyProtection="1">
      <alignment vertical="center"/>
      <protection locked="0"/>
    </xf>
    <xf numFmtId="0" fontId="12" fillId="29" borderId="50" xfId="0" applyFont="1" applyFill="1" applyBorder="1" applyAlignment="1">
      <alignment vertical="center"/>
    </xf>
    <xf numFmtId="0" fontId="36" fillId="30" borderId="49" xfId="0" applyFont="1" applyFill="1" applyBorder="1" applyAlignment="1">
      <alignment vertical="center"/>
    </xf>
    <xf numFmtId="0" fontId="12" fillId="30" borderId="49" xfId="0" applyFont="1" applyFill="1" applyBorder="1" applyAlignment="1">
      <alignment vertical="center"/>
    </xf>
    <xf numFmtId="0" fontId="12" fillId="30" borderId="50" xfId="0" applyFont="1" applyFill="1" applyBorder="1" applyAlignment="1">
      <alignment vertical="center"/>
    </xf>
    <xf numFmtId="0" fontId="12" fillId="30" borderId="51" xfId="0" applyFont="1" applyFill="1" applyBorder="1" applyAlignment="1">
      <alignment vertical="center"/>
    </xf>
    <xf numFmtId="0" fontId="12" fillId="30" borderId="52" xfId="0" applyFont="1" applyFill="1" applyBorder="1"/>
    <xf numFmtId="0" fontId="5" fillId="0" borderId="53" xfId="0" applyFont="1" applyBorder="1" applyAlignment="1">
      <alignment horizontal="center"/>
    </xf>
    <xf numFmtId="0" fontId="12" fillId="29" borderId="54" xfId="0" applyFont="1" applyFill="1" applyBorder="1"/>
    <xf numFmtId="0" fontId="14" fillId="15" borderId="58" xfId="0" applyFont="1" applyFill="1" applyBorder="1" applyAlignment="1">
      <alignment vertical="center"/>
    </xf>
    <xf numFmtId="0" fontId="12" fillId="29" borderId="47" xfId="0" applyFont="1" applyFill="1" applyBorder="1" applyAlignment="1">
      <alignment vertical="center"/>
    </xf>
    <xf numFmtId="0" fontId="0" fillId="29" borderId="48" xfId="0" applyFill="1" applyBorder="1" applyAlignment="1">
      <alignment vertical="center"/>
    </xf>
    <xf numFmtId="0" fontId="12" fillId="29" borderId="49" xfId="0" applyFont="1" applyFill="1" applyBorder="1" applyAlignment="1">
      <alignment vertical="center"/>
    </xf>
    <xf numFmtId="0" fontId="0" fillId="29" borderId="50" xfId="0" applyFill="1" applyBorder="1" applyAlignment="1">
      <alignment vertical="center"/>
    </xf>
    <xf numFmtId="0" fontId="12" fillId="29" borderId="59" xfId="0" applyFont="1" applyFill="1" applyBorder="1" applyAlignment="1">
      <alignment vertical="center"/>
    </xf>
    <xf numFmtId="0" fontId="12" fillId="29" borderId="60" xfId="0" applyFont="1" applyFill="1" applyBorder="1" applyAlignment="1">
      <alignment vertical="center"/>
    </xf>
    <xf numFmtId="0" fontId="0" fillId="0" borderId="60" xfId="0" applyBorder="1" applyAlignment="1">
      <alignment vertical="center"/>
    </xf>
    <xf numFmtId="0" fontId="0" fillId="29" borderId="61" xfId="0" applyFill="1" applyBorder="1" applyAlignment="1">
      <alignment vertical="center"/>
    </xf>
    <xf numFmtId="0" fontId="31" fillId="0" borderId="62" xfId="0" applyFont="1" applyBorder="1" applyAlignment="1" applyProtection="1">
      <alignment horizontal="left" vertical="center"/>
      <protection locked="0"/>
    </xf>
    <xf numFmtId="0" fontId="31" fillId="0" borderId="63" xfId="0" applyFont="1" applyBorder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10" fillId="0" borderId="0" xfId="0" applyFont="1" applyAlignment="1">
      <alignment horizontal="center"/>
    </xf>
    <xf numFmtId="0" fontId="6" fillId="14" borderId="15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/>
    </xf>
    <xf numFmtId="164" fontId="6" fillId="14" borderId="11" xfId="0" applyNumberFormat="1" applyFont="1" applyFill="1" applyBorder="1" applyAlignment="1">
      <alignment horizontal="left"/>
    </xf>
    <xf numFmtId="164" fontId="6" fillId="14" borderId="16" xfId="0" applyNumberFormat="1" applyFont="1" applyFill="1" applyBorder="1" applyAlignment="1">
      <alignment horizontal="left"/>
    </xf>
    <xf numFmtId="0" fontId="34" fillId="18" borderId="31" xfId="13" applyFont="1" applyFill="1" applyBorder="1" applyAlignment="1">
      <alignment horizontal="center"/>
    </xf>
    <xf numFmtId="0" fontId="34" fillId="18" borderId="32" xfId="13" applyFont="1" applyFill="1" applyBorder="1" applyAlignment="1">
      <alignment horizontal="center"/>
    </xf>
    <xf numFmtId="164" fontId="34" fillId="18" borderId="32" xfId="13" applyNumberFormat="1" applyFont="1" applyFill="1" applyBorder="1" applyAlignment="1">
      <alignment horizontal="left"/>
    </xf>
    <xf numFmtId="164" fontId="34" fillId="18" borderId="33" xfId="13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12" fillId="29" borderId="65" xfId="0" applyFont="1" applyFill="1" applyBorder="1" applyAlignment="1">
      <alignment horizontal="left" vertical="center"/>
    </xf>
    <xf numFmtId="0" fontId="12" fillId="29" borderId="65" xfId="0" applyFont="1" applyFill="1" applyBorder="1" applyAlignment="1" applyProtection="1">
      <alignment horizontal="left" vertical="center"/>
      <protection locked="0"/>
    </xf>
    <xf numFmtId="0" fontId="29" fillId="29" borderId="65" xfId="0" applyFont="1" applyFill="1" applyBorder="1" applyAlignment="1" applyProtection="1">
      <alignment horizontal="left" vertical="center"/>
      <protection locked="0"/>
    </xf>
    <xf numFmtId="0" fontId="0" fillId="29" borderId="65" xfId="0" applyFill="1" applyBorder="1" applyAlignment="1">
      <alignment vertical="center"/>
    </xf>
    <xf numFmtId="0" fontId="12" fillId="29" borderId="66" xfId="0" applyFont="1" applyFill="1" applyBorder="1" applyAlignment="1">
      <alignment horizontal="left" vertical="center"/>
    </xf>
    <xf numFmtId="0" fontId="12" fillId="29" borderId="66" xfId="0" applyFont="1" applyFill="1" applyBorder="1" applyAlignment="1">
      <alignment vertical="center"/>
    </xf>
    <xf numFmtId="0" fontId="12" fillId="29" borderId="67" xfId="0" applyFont="1" applyFill="1" applyBorder="1" applyAlignment="1">
      <alignment vertical="center"/>
    </xf>
    <xf numFmtId="0" fontId="12" fillId="29" borderId="68" xfId="0" applyFont="1" applyFill="1" applyBorder="1" applyAlignment="1">
      <alignment horizontal="left" vertical="center"/>
    </xf>
    <xf numFmtId="0" fontId="29" fillId="29" borderId="68" xfId="0" applyFont="1" applyFill="1" applyBorder="1" applyAlignment="1" applyProtection="1">
      <alignment horizontal="left" vertical="center"/>
      <protection locked="0"/>
    </xf>
    <xf numFmtId="0" fontId="0" fillId="29" borderId="68" xfId="0" applyFill="1" applyBorder="1" applyAlignment="1">
      <alignment vertical="center"/>
    </xf>
    <xf numFmtId="0" fontId="12" fillId="29" borderId="68" xfId="0" applyFont="1" applyFill="1" applyBorder="1" applyAlignment="1">
      <alignment vertical="center"/>
    </xf>
    <xf numFmtId="0" fontId="0" fillId="29" borderId="69" xfId="0" applyFill="1" applyBorder="1" applyAlignment="1">
      <alignment vertical="center"/>
    </xf>
    <xf numFmtId="0" fontId="0" fillId="0" borderId="70" xfId="0" applyBorder="1" applyAlignment="1">
      <alignment vertical="center"/>
    </xf>
    <xf numFmtId="0" fontId="12" fillId="29" borderId="70" xfId="0" applyFont="1" applyFill="1" applyBorder="1" applyAlignment="1">
      <alignment vertical="center"/>
    </xf>
    <xf numFmtId="0" fontId="12" fillId="29" borderId="71" xfId="0" applyFont="1" applyFill="1" applyBorder="1" applyAlignment="1">
      <alignment vertical="center"/>
    </xf>
    <xf numFmtId="0" fontId="12" fillId="29" borderId="72" xfId="0" applyFont="1" applyFill="1" applyBorder="1" applyAlignment="1">
      <alignment horizontal="left" vertical="center"/>
    </xf>
    <xf numFmtId="0" fontId="12" fillId="29" borderId="73" xfId="0" applyFont="1" applyFill="1" applyBorder="1" applyAlignment="1">
      <alignment horizontal="left" vertical="center"/>
    </xf>
    <xf numFmtId="0" fontId="12" fillId="29" borderId="74" xfId="0" applyFont="1" applyFill="1" applyBorder="1" applyAlignment="1">
      <alignment horizontal="left" vertical="center"/>
    </xf>
    <xf numFmtId="0" fontId="12" fillId="29" borderId="75" xfId="0" applyFont="1" applyFill="1" applyBorder="1" applyAlignment="1">
      <alignment vertical="center"/>
    </xf>
    <xf numFmtId="0" fontId="12" fillId="30" borderId="76" xfId="0" applyFont="1" applyFill="1" applyBorder="1" applyAlignment="1">
      <alignment horizontal="left" vertical="center"/>
    </xf>
    <xf numFmtId="0" fontId="12" fillId="29" borderId="75" xfId="0" applyFont="1" applyFill="1" applyBorder="1" applyAlignment="1">
      <alignment horizontal="left" vertical="center"/>
    </xf>
    <xf numFmtId="0" fontId="12" fillId="29" borderId="76" xfId="0" applyFont="1" applyFill="1" applyBorder="1" applyAlignment="1">
      <alignment horizontal="left" vertical="center"/>
    </xf>
    <xf numFmtId="0" fontId="0" fillId="29" borderId="75" xfId="0" applyFill="1" applyBorder="1" applyAlignment="1">
      <alignment vertical="center"/>
    </xf>
    <xf numFmtId="0" fontId="12" fillId="30" borderId="75" xfId="0" applyFont="1" applyFill="1" applyBorder="1" applyAlignment="1">
      <alignment horizontal="left" vertical="center"/>
    </xf>
    <xf numFmtId="0" fontId="0" fillId="30" borderId="77" xfId="0" applyFill="1" applyBorder="1" applyAlignment="1">
      <alignment vertical="center"/>
    </xf>
    <xf numFmtId="0" fontId="0" fillId="30" borderId="78" xfId="0" applyFill="1" applyBorder="1" applyAlignment="1">
      <alignment vertical="center"/>
    </xf>
    <xf numFmtId="0" fontId="0" fillId="29" borderId="79" xfId="0" applyFill="1" applyBorder="1" applyAlignment="1">
      <alignment vertical="center"/>
    </xf>
    <xf numFmtId="0" fontId="12" fillId="29" borderId="80" xfId="0" applyFont="1" applyFill="1" applyBorder="1" applyAlignment="1">
      <alignment horizontal="left" vertical="center"/>
    </xf>
    <xf numFmtId="0" fontId="12" fillId="29" borderId="81" xfId="0" applyFont="1" applyFill="1" applyBorder="1" applyAlignment="1" applyProtection="1">
      <alignment horizontal="left" vertical="center"/>
      <protection locked="0"/>
    </xf>
    <xf numFmtId="0" fontId="12" fillId="29" borderId="81" xfId="0" applyFont="1" applyFill="1" applyBorder="1" applyAlignment="1">
      <alignment horizontal="left" vertical="center"/>
    </xf>
    <xf numFmtId="0" fontId="29" fillId="29" borderId="81" xfId="0" applyFont="1" applyFill="1" applyBorder="1" applyAlignment="1" applyProtection="1">
      <alignment horizontal="left" vertical="center"/>
      <protection locked="0"/>
    </xf>
    <xf numFmtId="0" fontId="0" fillId="29" borderId="81" xfId="0" applyFill="1" applyBorder="1" applyAlignment="1">
      <alignment vertical="center"/>
    </xf>
    <xf numFmtId="0" fontId="10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6" fillId="14" borderId="15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/>
    </xf>
    <xf numFmtId="164" fontId="6" fillId="14" borderId="11" xfId="0" applyNumberFormat="1" applyFont="1" applyFill="1" applyBorder="1" applyAlignment="1">
      <alignment horizontal="left"/>
    </xf>
    <xf numFmtId="164" fontId="6" fillId="14" borderId="16" xfId="0" applyNumberFormat="1" applyFont="1" applyFill="1" applyBorder="1" applyAlignment="1">
      <alignment horizontal="left"/>
    </xf>
    <xf numFmtId="164" fontId="34" fillId="18" borderId="32" xfId="13" applyNumberFormat="1" applyFont="1" applyFill="1" applyBorder="1" applyAlignment="1">
      <alignment horizontal="left"/>
    </xf>
    <xf numFmtId="164" fontId="34" fillId="18" borderId="33" xfId="13" applyNumberFormat="1" applyFont="1" applyFill="1" applyBorder="1" applyAlignment="1">
      <alignment horizontal="left"/>
    </xf>
    <xf numFmtId="0" fontId="34" fillId="18" borderId="31" xfId="13" applyFont="1" applyFill="1" applyBorder="1" applyAlignment="1">
      <alignment horizontal="center"/>
    </xf>
    <xf numFmtId="0" fontId="34" fillId="18" borderId="32" xfId="13" applyFont="1" applyFill="1" applyBorder="1" applyAlignment="1">
      <alignment horizontal="center"/>
    </xf>
    <xf numFmtId="0" fontId="34" fillId="18" borderId="40" xfId="13" applyFont="1" applyFill="1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164" fontId="34" fillId="18" borderId="41" xfId="13" applyNumberFormat="1" applyFont="1" applyFill="1" applyBorder="1" applyAlignment="1">
      <alignment horizontal="left"/>
    </xf>
    <xf numFmtId="0" fontId="1" fillId="0" borderId="1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14" borderId="23" xfId="0" applyFont="1" applyFill="1" applyBorder="1" applyAlignment="1">
      <alignment horizontal="center"/>
    </xf>
    <xf numFmtId="0" fontId="6" fillId="14" borderId="24" xfId="0" applyFont="1" applyFill="1" applyBorder="1" applyAlignment="1">
      <alignment horizontal="center"/>
    </xf>
    <xf numFmtId="164" fontId="6" fillId="14" borderId="24" xfId="0" applyNumberFormat="1" applyFont="1" applyFill="1" applyBorder="1" applyAlignment="1">
      <alignment horizontal="center"/>
    </xf>
    <xf numFmtId="164" fontId="6" fillId="14" borderId="2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135"/>
    </xf>
    <xf numFmtId="0" fontId="6" fillId="0" borderId="4" xfId="0" applyFont="1" applyBorder="1" applyAlignment="1">
      <alignment horizontal="center" vertical="center" textRotation="135"/>
    </xf>
    <xf numFmtId="0" fontId="12" fillId="21" borderId="0" xfId="14" applyFill="1" applyAlignment="1">
      <alignment horizontal="center" vertical="center"/>
    </xf>
    <xf numFmtId="0" fontId="12" fillId="20" borderId="0" xfId="14" applyFill="1" applyAlignment="1">
      <alignment horizontal="center" vertical="center"/>
    </xf>
    <xf numFmtId="0" fontId="12" fillId="22" borderId="0" xfId="14" applyFill="1" applyAlignment="1">
      <alignment horizontal="center" vertical="center"/>
    </xf>
    <xf numFmtId="0" fontId="12" fillId="18" borderId="0" xfId="14" applyFill="1" applyAlignment="1">
      <alignment horizontal="center" vertical="center"/>
    </xf>
    <xf numFmtId="0" fontId="12" fillId="24" borderId="0" xfId="14" applyFill="1" applyAlignment="1">
      <alignment horizontal="center" vertical="center"/>
    </xf>
    <xf numFmtId="0" fontId="12" fillId="23" borderId="0" xfId="14" applyFill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19" borderId="55" xfId="0" applyFont="1" applyFill="1" applyBorder="1" applyAlignment="1">
      <alignment horizontal="center" vertical="center"/>
    </xf>
    <xf numFmtId="0" fontId="2" fillId="19" borderId="56" xfId="0" applyFont="1" applyFill="1" applyBorder="1" applyAlignment="1">
      <alignment horizontal="center" vertical="center"/>
    </xf>
    <xf numFmtId="0" fontId="2" fillId="19" borderId="57" xfId="0" applyFont="1" applyFill="1" applyBorder="1" applyAlignment="1">
      <alignment horizontal="center" vertical="center"/>
    </xf>
    <xf numFmtId="0" fontId="2" fillId="12" borderId="44" xfId="0" applyFont="1" applyFill="1" applyBorder="1" applyAlignment="1">
      <alignment horizontal="center" vertical="center"/>
    </xf>
    <xf numFmtId="0" fontId="2" fillId="12" borderId="45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8">
    <cellStyle name="cf1" xfId="1" xr:uid="{00000000-0005-0000-0000-000000000000}"/>
    <cellStyle name="cf2" xfId="2" xr:uid="{00000000-0005-0000-0000-000001000000}"/>
    <cellStyle name="cf3" xfId="3" xr:uid="{00000000-0005-0000-0000-000002000000}"/>
    <cellStyle name="Hyperlink" xfId="17" xr:uid="{00000000-000B-0000-0000-000008000000}"/>
    <cellStyle name="Lien hypertexte" xfId="4" builtinId="8"/>
    <cellStyle name="Lien hypertexte 2" xfId="5" xr:uid="{00000000-0005-0000-0000-000004000000}"/>
    <cellStyle name="Lien hypertexte 2 2" xfId="6" xr:uid="{00000000-0005-0000-0000-000005000000}"/>
    <cellStyle name="Lien hypertexte 3" xfId="7" xr:uid="{00000000-0005-0000-0000-000006000000}"/>
    <cellStyle name="Lien hypertexte 4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3" xfId="11" xr:uid="{00000000-0005-0000-0000-00000B000000}"/>
    <cellStyle name="Normal 3 2" xfId="12" xr:uid="{00000000-0005-0000-0000-00000C000000}"/>
    <cellStyle name="Normal 4" xfId="13" xr:uid="{00000000-0005-0000-0000-00000D000000}"/>
    <cellStyle name="Normal 5" xfId="14" xr:uid="{00000000-0005-0000-0000-00000E000000}"/>
    <cellStyle name="Style 1" xfId="15" xr:uid="{00000000-0005-0000-0000-00000F000000}"/>
    <cellStyle name="Style 1 2" xfId="16" xr:uid="{00000000-0005-0000-0000-000010000000}"/>
  </cellStyles>
  <dxfs count="44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worksheet" Target="worksheets/sheet13.xml"/><Relationship Id="rId18" Type="http://purl.oclc.org/ooxml/officeDocument/relationships/worksheet" Target="worksheets/sheet18.xml"/><Relationship Id="rId3" Type="http://purl.oclc.org/ooxml/officeDocument/relationships/worksheet" Target="worksheets/sheet3.xml"/><Relationship Id="rId21" Type="http://purl.oclc.org/ooxml/officeDocument/relationships/theme" Target="theme/theme1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worksheet" Target="worksheets/sheet17.xml"/><Relationship Id="rId2" Type="http://purl.oclc.org/ooxml/officeDocument/relationships/worksheet" Target="worksheets/sheet2.xml"/><Relationship Id="rId16" Type="http://purl.oclc.org/ooxml/officeDocument/relationships/worksheet" Target="worksheets/sheet16.xml"/><Relationship Id="rId20" Type="http://purl.oclc.org/ooxml/officeDocument/relationships/worksheet" Target="worksheets/sheet20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24" Type="http://purl.oclc.org/ooxml/officeDocument/relationships/calcChain" Target="calcChain.xml"/><Relationship Id="rId5" Type="http://purl.oclc.org/ooxml/officeDocument/relationships/worksheet" Target="worksheets/sheet5.xml"/><Relationship Id="rId15" Type="http://purl.oclc.org/ooxml/officeDocument/relationships/worksheet" Target="worksheets/sheet15.xml"/><Relationship Id="rId23" Type="http://purl.oclc.org/ooxml/officeDocument/relationships/sharedStrings" Target="sharedStrings.xml"/><Relationship Id="rId10" Type="http://purl.oclc.org/ooxml/officeDocument/relationships/worksheet" Target="worksheets/sheet10.xml"/><Relationship Id="rId19" Type="http://purl.oclc.org/ooxml/officeDocument/relationships/worksheet" Target="worksheets/sheet19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worksheet" Target="worksheets/sheet14.xml"/><Relationship Id="rId22" Type="http://purl.oclc.org/ooxml/officeDocument/relationships/styles" Target="styles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16</xdr:col>
      <xdr:colOff>209550</xdr:colOff>
      <xdr:row>5</xdr:row>
      <xdr:rowOff>9525</xdr:rowOff>
    </xdr:from>
    <xdr:to>
      <xdr:col>16</xdr:col>
      <xdr:colOff>323850</xdr:colOff>
      <xdr:row>5</xdr:row>
      <xdr:rowOff>9525</xdr:rowOff>
    </xdr:to>
    <xdr:sp macro="" textlink="">
      <xdr:nvSpPr>
        <xdr:cNvPr id="1164" name="Line 1">
          <a:extLst>
            <a:ext uri="{FF2B5EF4-FFF2-40B4-BE49-F238E27FC236}">
              <a16:creationId xmlns:a16="http://schemas.microsoft.com/office/drawing/2014/main" id="{D43E0148-987F-0B73-8211-9A342F1F4E49}"/>
            </a:ext>
          </a:extLst>
        </xdr:cNvPr>
        <xdr:cNvSpPr>
          <a:spLocks noChangeShapeType="1"/>
        </xdr:cNvSpPr>
      </xdr:nvSpPr>
      <xdr:spPr bwMode="auto">
        <a:xfrm>
          <a:off x="7353300" y="10382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>
    <xdr:from>
      <xdr:col>16</xdr:col>
      <xdr:colOff>209550</xdr:colOff>
      <xdr:row>5</xdr:row>
      <xdr:rowOff>9525</xdr:rowOff>
    </xdr:from>
    <xdr:to>
      <xdr:col>16</xdr:col>
      <xdr:colOff>323850</xdr:colOff>
      <xdr:row>5</xdr:row>
      <xdr:rowOff>9525</xdr:rowOff>
    </xdr:to>
    <xdr:sp macro="" textlink="">
      <xdr:nvSpPr>
        <xdr:cNvPr id="2188" name="Line 1">
          <a:extLst>
            <a:ext uri="{FF2B5EF4-FFF2-40B4-BE49-F238E27FC236}">
              <a16:creationId xmlns:a16="http://schemas.microsoft.com/office/drawing/2014/main" id="{7964DD26-FD07-5B64-09A6-C7EDD4C9A50C}"/>
            </a:ext>
          </a:extLst>
        </xdr:cNvPr>
        <xdr:cNvSpPr>
          <a:spLocks noChangeShapeType="1"/>
        </xdr:cNvSpPr>
      </xdr:nvSpPr>
      <xdr:spPr bwMode="auto">
        <a:xfrm>
          <a:off x="7353300" y="10382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>
    <xdr:from>
      <xdr:col>16</xdr:col>
      <xdr:colOff>209550</xdr:colOff>
      <xdr:row>5</xdr:row>
      <xdr:rowOff>9525</xdr:rowOff>
    </xdr:from>
    <xdr:to>
      <xdr:col>16</xdr:col>
      <xdr:colOff>323850</xdr:colOff>
      <xdr:row>5</xdr:row>
      <xdr:rowOff>9525</xdr:rowOff>
    </xdr:to>
    <xdr:sp macro="" textlink="">
      <xdr:nvSpPr>
        <xdr:cNvPr id="17429" name="Line 1">
          <a:extLst>
            <a:ext uri="{FF2B5EF4-FFF2-40B4-BE49-F238E27FC236}">
              <a16:creationId xmlns:a16="http://schemas.microsoft.com/office/drawing/2014/main" id="{B62A369C-8C26-FDAD-76F0-64C0874098E8}"/>
            </a:ext>
          </a:extLst>
        </xdr:cNvPr>
        <xdr:cNvSpPr>
          <a:spLocks noChangeShapeType="1"/>
        </xdr:cNvSpPr>
      </xdr:nvSpPr>
      <xdr:spPr bwMode="auto">
        <a:xfrm>
          <a:off x="7353300" y="10382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3212" name="Line 1">
          <a:extLst>
            <a:ext uri="{FF2B5EF4-FFF2-40B4-BE49-F238E27FC236}">
              <a16:creationId xmlns:a16="http://schemas.microsoft.com/office/drawing/2014/main" id="{426AE0C2-87D4-3EDA-B25E-A02E29E902F2}"/>
            </a:ext>
          </a:extLst>
        </xdr:cNvPr>
        <xdr:cNvSpPr>
          <a:spLocks noChangeShapeType="1"/>
        </xdr:cNvSpPr>
      </xdr:nvSpPr>
      <xdr:spPr bwMode="auto">
        <a:xfrm>
          <a:off x="73342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purl.oclc.org/ooxml/drawingml/spreadsheetDrawing" xmlns:a="http://purl.oclc.org/ooxml/drawingml/main"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4653" name="Line 1">
          <a:extLst>
            <a:ext uri="{FF2B5EF4-FFF2-40B4-BE49-F238E27FC236}">
              <a16:creationId xmlns:a16="http://schemas.microsoft.com/office/drawing/2014/main" id="{10769FB3-8D22-E7E6-DAC8-ED4B00842455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4654" name="Line 3">
          <a:extLst>
            <a:ext uri="{FF2B5EF4-FFF2-40B4-BE49-F238E27FC236}">
              <a16:creationId xmlns:a16="http://schemas.microsoft.com/office/drawing/2014/main" id="{D8F21555-7184-EA7D-86C8-25ABAD47A5B0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4655" name="Line 4">
          <a:extLst>
            <a:ext uri="{FF2B5EF4-FFF2-40B4-BE49-F238E27FC236}">
              <a16:creationId xmlns:a16="http://schemas.microsoft.com/office/drawing/2014/main" id="{02DE482B-35DD-BADB-CE35-0322D92DF585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4656" name="Line 5">
          <a:extLst>
            <a:ext uri="{FF2B5EF4-FFF2-40B4-BE49-F238E27FC236}">
              <a16:creationId xmlns:a16="http://schemas.microsoft.com/office/drawing/2014/main" id="{BB15A455-700E-2905-D9C4-E708C5FB5BE6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purl.oclc.org/ooxml/drawingml/spreadsheetDrawing" xmlns:a="http://purl.oclc.org/ooxml/drawingml/main"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5677" name="Line 1">
          <a:extLst>
            <a:ext uri="{FF2B5EF4-FFF2-40B4-BE49-F238E27FC236}">
              <a16:creationId xmlns:a16="http://schemas.microsoft.com/office/drawing/2014/main" id="{5AD5BA6B-72DA-EA72-34A5-CADD68D711EA}"/>
            </a:ext>
          </a:extLst>
        </xdr:cNvPr>
        <xdr:cNvSpPr>
          <a:spLocks noChangeShapeType="1"/>
        </xdr:cNvSpPr>
      </xdr:nvSpPr>
      <xdr:spPr bwMode="auto">
        <a:xfrm>
          <a:off x="708660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5678" name="Line 3">
          <a:extLst>
            <a:ext uri="{FF2B5EF4-FFF2-40B4-BE49-F238E27FC236}">
              <a16:creationId xmlns:a16="http://schemas.microsoft.com/office/drawing/2014/main" id="{619AA7BC-1E7F-19E8-10F4-1D88435EEFE5}"/>
            </a:ext>
          </a:extLst>
        </xdr:cNvPr>
        <xdr:cNvSpPr>
          <a:spLocks noChangeShapeType="1"/>
        </xdr:cNvSpPr>
      </xdr:nvSpPr>
      <xdr:spPr bwMode="auto">
        <a:xfrm>
          <a:off x="708660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5679" name="Line 4">
          <a:extLst>
            <a:ext uri="{FF2B5EF4-FFF2-40B4-BE49-F238E27FC236}">
              <a16:creationId xmlns:a16="http://schemas.microsoft.com/office/drawing/2014/main" id="{A2F616D5-4A4A-3EC6-D0E5-BB22A7B28E9E}"/>
            </a:ext>
          </a:extLst>
        </xdr:cNvPr>
        <xdr:cNvSpPr>
          <a:spLocks noChangeShapeType="1"/>
        </xdr:cNvSpPr>
      </xdr:nvSpPr>
      <xdr:spPr bwMode="auto">
        <a:xfrm>
          <a:off x="708660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5680" name="Line 5">
          <a:extLst>
            <a:ext uri="{FF2B5EF4-FFF2-40B4-BE49-F238E27FC236}">
              <a16:creationId xmlns:a16="http://schemas.microsoft.com/office/drawing/2014/main" id="{03DA4A7B-A052-B56A-2C54-55E2846C8A5E}"/>
            </a:ext>
          </a:extLst>
        </xdr:cNvPr>
        <xdr:cNvSpPr>
          <a:spLocks noChangeShapeType="1"/>
        </xdr:cNvSpPr>
      </xdr:nvSpPr>
      <xdr:spPr bwMode="auto">
        <a:xfrm>
          <a:off x="708660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purl.oclc.org/ooxml/drawingml/spreadsheetDrawing" xmlns:a="http://purl.oclc.org/ooxml/drawingml/main"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6840" name="Line 1">
          <a:extLst>
            <a:ext uri="{FF2B5EF4-FFF2-40B4-BE49-F238E27FC236}">
              <a16:creationId xmlns:a16="http://schemas.microsoft.com/office/drawing/2014/main" id="{4F7385FF-1981-9E0F-7066-A3E2B45684BB}"/>
            </a:ext>
          </a:extLst>
        </xdr:cNvPr>
        <xdr:cNvSpPr>
          <a:spLocks noChangeShapeType="1"/>
        </xdr:cNvSpPr>
      </xdr:nvSpPr>
      <xdr:spPr bwMode="auto">
        <a:xfrm>
          <a:off x="7115175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6841" name="Line 3">
          <a:extLst>
            <a:ext uri="{FF2B5EF4-FFF2-40B4-BE49-F238E27FC236}">
              <a16:creationId xmlns:a16="http://schemas.microsoft.com/office/drawing/2014/main" id="{91724050-ED76-370A-2260-00E3201028B7}"/>
            </a:ext>
          </a:extLst>
        </xdr:cNvPr>
        <xdr:cNvSpPr>
          <a:spLocks noChangeShapeType="1"/>
        </xdr:cNvSpPr>
      </xdr:nvSpPr>
      <xdr:spPr bwMode="auto">
        <a:xfrm>
          <a:off x="7115175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6842" name="Line 4">
          <a:extLst>
            <a:ext uri="{FF2B5EF4-FFF2-40B4-BE49-F238E27FC236}">
              <a16:creationId xmlns:a16="http://schemas.microsoft.com/office/drawing/2014/main" id="{DBAFAB48-C91E-8CE7-B7B1-7CCA9E2B4463}"/>
            </a:ext>
          </a:extLst>
        </xdr:cNvPr>
        <xdr:cNvSpPr>
          <a:spLocks noChangeShapeType="1"/>
        </xdr:cNvSpPr>
      </xdr:nvSpPr>
      <xdr:spPr bwMode="auto">
        <a:xfrm>
          <a:off x="7115175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6843" name="Line 5">
          <a:extLst>
            <a:ext uri="{FF2B5EF4-FFF2-40B4-BE49-F238E27FC236}">
              <a16:creationId xmlns:a16="http://schemas.microsoft.com/office/drawing/2014/main" id="{15082FE7-70F5-0646-E669-DF105536029F}"/>
            </a:ext>
          </a:extLst>
        </xdr:cNvPr>
        <xdr:cNvSpPr>
          <a:spLocks noChangeShapeType="1"/>
        </xdr:cNvSpPr>
      </xdr:nvSpPr>
      <xdr:spPr bwMode="auto">
        <a:xfrm>
          <a:off x="7115175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6844" name="Line 6">
          <a:extLst>
            <a:ext uri="{FF2B5EF4-FFF2-40B4-BE49-F238E27FC236}">
              <a16:creationId xmlns:a16="http://schemas.microsoft.com/office/drawing/2014/main" id="{A893A17E-7734-4259-6C8B-08ED01A97EBC}"/>
            </a:ext>
          </a:extLst>
        </xdr:cNvPr>
        <xdr:cNvSpPr>
          <a:spLocks noChangeShapeType="1"/>
        </xdr:cNvSpPr>
      </xdr:nvSpPr>
      <xdr:spPr bwMode="auto">
        <a:xfrm>
          <a:off x="7115175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5A917E8-CE90-476D-A195-9D8E0A876036}"/>
            </a:ext>
            <a:ext uri="{147F2762-F138-4A5C-976F-8EAC2B608ADB}">
              <a16:predDERef xmlns:a16="http://schemas.microsoft.com/office/drawing/2014/main" pred="{A893A17E-7734-4259-6C8B-08ED01A97EBC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6A6C2F5-E857-4565-B7D9-322500ABB936}"/>
            </a:ext>
            <a:ext uri="{147F2762-F138-4A5C-976F-8EAC2B608ADB}">
              <a16:predDERef xmlns:a16="http://schemas.microsoft.com/office/drawing/2014/main" pred="{25A917E8-CE90-476D-A195-9D8E0A876036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440B805-1F73-4940-B727-0BE98A915821}"/>
            </a:ext>
            <a:ext uri="{147F2762-F138-4A5C-976F-8EAC2B608ADB}">
              <a16:predDERef xmlns:a16="http://schemas.microsoft.com/office/drawing/2014/main" pred="{76A6C2F5-E857-4565-B7D9-322500ABB936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9D8B279E-BD2F-4567-A622-60BBEF042E8E}"/>
            </a:ext>
            <a:ext uri="{147F2762-F138-4A5C-976F-8EAC2B608ADB}">
              <a16:predDERef xmlns:a16="http://schemas.microsoft.com/office/drawing/2014/main" pred="{0440B805-1F73-4940-B727-0BE98A915821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purl.oclc.org/ooxml/drawingml/spreadsheetDrawing" xmlns:a="http://purl.oclc.org/ooxml/drawingml/main"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7864" name="Line 1">
          <a:extLst>
            <a:ext uri="{FF2B5EF4-FFF2-40B4-BE49-F238E27FC236}">
              <a16:creationId xmlns:a16="http://schemas.microsoft.com/office/drawing/2014/main" id="{FA4446FA-3DD5-19EA-CC49-B53425802335}"/>
            </a:ext>
          </a:extLst>
        </xdr:cNvPr>
        <xdr:cNvSpPr>
          <a:spLocks noChangeShapeType="1"/>
        </xdr:cNvSpPr>
      </xdr:nvSpPr>
      <xdr:spPr bwMode="auto">
        <a:xfrm>
          <a:off x="7115175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7865" name="Line 3">
          <a:extLst>
            <a:ext uri="{FF2B5EF4-FFF2-40B4-BE49-F238E27FC236}">
              <a16:creationId xmlns:a16="http://schemas.microsoft.com/office/drawing/2014/main" id="{DC36C731-1E8F-17EE-7A3D-1E44188DC448}"/>
            </a:ext>
          </a:extLst>
        </xdr:cNvPr>
        <xdr:cNvSpPr>
          <a:spLocks noChangeShapeType="1"/>
        </xdr:cNvSpPr>
      </xdr:nvSpPr>
      <xdr:spPr bwMode="auto">
        <a:xfrm>
          <a:off x="7115175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7866" name="Line 4">
          <a:extLst>
            <a:ext uri="{FF2B5EF4-FFF2-40B4-BE49-F238E27FC236}">
              <a16:creationId xmlns:a16="http://schemas.microsoft.com/office/drawing/2014/main" id="{8CFBB7D5-8EBD-8B4B-CA6A-64E61C2B3D6D}"/>
            </a:ext>
          </a:extLst>
        </xdr:cNvPr>
        <xdr:cNvSpPr>
          <a:spLocks noChangeShapeType="1"/>
        </xdr:cNvSpPr>
      </xdr:nvSpPr>
      <xdr:spPr bwMode="auto">
        <a:xfrm>
          <a:off x="7115175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7867" name="Line 5">
          <a:extLst>
            <a:ext uri="{FF2B5EF4-FFF2-40B4-BE49-F238E27FC236}">
              <a16:creationId xmlns:a16="http://schemas.microsoft.com/office/drawing/2014/main" id="{9D62BDA5-C3F4-BDC2-4006-01950E6BCFE7}"/>
            </a:ext>
          </a:extLst>
        </xdr:cNvPr>
        <xdr:cNvSpPr>
          <a:spLocks noChangeShapeType="1"/>
        </xdr:cNvSpPr>
      </xdr:nvSpPr>
      <xdr:spPr bwMode="auto">
        <a:xfrm>
          <a:off x="7115175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F681FABF-5F99-83FF-A703-45B1FC54B324}"/>
            </a:ext>
          </a:extLst>
        </xdr:cNvPr>
        <xdr:cNvSpPr>
          <a:spLocks noChangeShapeType="1"/>
        </xdr:cNvSpPr>
      </xdr:nvSpPr>
      <xdr:spPr bwMode="auto">
        <a:xfrm>
          <a:off x="7115175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purl.oclc.org/ooxml/drawingml/spreadsheetDrawing" xmlns:a="http://purl.oclc.org/ooxml/drawingml/main">
  <xdr:twoCellAnchor>
    <xdr:from>
      <xdr:col>16</xdr:col>
      <xdr:colOff>209550</xdr:colOff>
      <xdr:row>5</xdr:row>
      <xdr:rowOff>9525</xdr:rowOff>
    </xdr:from>
    <xdr:to>
      <xdr:col>16</xdr:col>
      <xdr:colOff>323850</xdr:colOff>
      <xdr:row>5</xdr:row>
      <xdr:rowOff>9525</xdr:rowOff>
    </xdr:to>
    <xdr:sp macro="" textlink="">
      <xdr:nvSpPr>
        <xdr:cNvPr id="8332" name="Line 1">
          <a:extLst>
            <a:ext uri="{FF2B5EF4-FFF2-40B4-BE49-F238E27FC236}">
              <a16:creationId xmlns:a16="http://schemas.microsoft.com/office/drawing/2014/main" id="{74307406-D28D-79A4-EA76-CDD663CA9648}"/>
            </a:ext>
          </a:extLst>
        </xdr:cNvPr>
        <xdr:cNvSpPr>
          <a:spLocks noChangeShapeType="1"/>
        </xdr:cNvSpPr>
      </xdr:nvSpPr>
      <xdr:spPr bwMode="auto">
        <a:xfrm>
          <a:off x="7381875" y="10382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purl.oclc.org/ooxml/drawingml/spreadsheetDrawing" xmlns:a="http://purl.oclc.org/ooxml/drawingml/main"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9356" name="Line 1">
          <a:extLst>
            <a:ext uri="{FF2B5EF4-FFF2-40B4-BE49-F238E27FC236}">
              <a16:creationId xmlns:a16="http://schemas.microsoft.com/office/drawing/2014/main" id="{81949DA0-EF51-A7BD-0DB6-D77A1663DD0F}"/>
            </a:ext>
          </a:extLst>
        </xdr:cNvPr>
        <xdr:cNvSpPr>
          <a:spLocks noChangeShapeType="1"/>
        </xdr:cNvSpPr>
      </xdr:nvSpPr>
      <xdr:spPr bwMode="auto">
        <a:xfrm>
          <a:off x="75628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purl.oclc.org/ooxml/drawingml/spreadsheetDrawing" xmlns:a="http://purl.oclc.org/ooxml/drawingml/main"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0797" name="Line 1">
          <a:extLst>
            <a:ext uri="{FF2B5EF4-FFF2-40B4-BE49-F238E27FC236}">
              <a16:creationId xmlns:a16="http://schemas.microsoft.com/office/drawing/2014/main" id="{515060CF-547D-1E49-39D3-F55EC7057482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0798" name="Line 3">
          <a:extLst>
            <a:ext uri="{FF2B5EF4-FFF2-40B4-BE49-F238E27FC236}">
              <a16:creationId xmlns:a16="http://schemas.microsoft.com/office/drawing/2014/main" id="{80073C8A-751C-6A05-A846-5D815C165ADD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0799" name="Line 4">
          <a:extLst>
            <a:ext uri="{FF2B5EF4-FFF2-40B4-BE49-F238E27FC236}">
              <a16:creationId xmlns:a16="http://schemas.microsoft.com/office/drawing/2014/main" id="{248EBC71-E15E-8458-FD96-98F62A8FEC81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0800" name="Line 5">
          <a:extLst>
            <a:ext uri="{FF2B5EF4-FFF2-40B4-BE49-F238E27FC236}">
              <a16:creationId xmlns:a16="http://schemas.microsoft.com/office/drawing/2014/main" id="{59FDC34B-0AC7-6568-F9E7-A9E3486319C9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purl.oclc.org/ooxml/drawingml/spreadsheetDrawing" xmlns:a="http://purl.oclc.org/ooxml/drawingml/main"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1821" name="Line 1">
          <a:extLst>
            <a:ext uri="{FF2B5EF4-FFF2-40B4-BE49-F238E27FC236}">
              <a16:creationId xmlns:a16="http://schemas.microsoft.com/office/drawing/2014/main" id="{F8062541-EA4D-581A-38B0-B25D01EEE853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1822" name="Line 3">
          <a:extLst>
            <a:ext uri="{FF2B5EF4-FFF2-40B4-BE49-F238E27FC236}">
              <a16:creationId xmlns:a16="http://schemas.microsoft.com/office/drawing/2014/main" id="{79056D63-A159-F5B6-C611-E4331DCA72C2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1823" name="Line 4">
          <a:extLst>
            <a:ext uri="{FF2B5EF4-FFF2-40B4-BE49-F238E27FC236}">
              <a16:creationId xmlns:a16="http://schemas.microsoft.com/office/drawing/2014/main" id="{48285493-EAE3-89F0-54CD-979D2F89642A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1824" name="Line 5">
          <a:extLst>
            <a:ext uri="{FF2B5EF4-FFF2-40B4-BE49-F238E27FC236}">
              <a16:creationId xmlns:a16="http://schemas.microsoft.com/office/drawing/2014/main" id="{B0A315A3-EA65-0003-A0B8-44DE1DCF88F0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purl.oclc.org/ooxml/drawingml/spreadsheetDrawing" xmlns:a="http://purl.oclc.org/ooxml/drawingml/main"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2984" name="Line 1">
          <a:extLst>
            <a:ext uri="{FF2B5EF4-FFF2-40B4-BE49-F238E27FC236}">
              <a16:creationId xmlns:a16="http://schemas.microsoft.com/office/drawing/2014/main" id="{47F22BF4-20E7-414E-3E41-8E81F8FFEA8C}"/>
            </a:ext>
          </a:extLst>
        </xdr:cNvPr>
        <xdr:cNvSpPr>
          <a:spLocks noChangeShapeType="1"/>
        </xdr:cNvSpPr>
      </xdr:nvSpPr>
      <xdr:spPr bwMode="auto">
        <a:xfrm>
          <a:off x="6791325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2985" name="Line 3">
          <a:extLst>
            <a:ext uri="{FF2B5EF4-FFF2-40B4-BE49-F238E27FC236}">
              <a16:creationId xmlns:a16="http://schemas.microsoft.com/office/drawing/2014/main" id="{DDC50128-807D-E023-F50C-956423C4849D}"/>
            </a:ext>
          </a:extLst>
        </xdr:cNvPr>
        <xdr:cNvSpPr>
          <a:spLocks noChangeShapeType="1"/>
        </xdr:cNvSpPr>
      </xdr:nvSpPr>
      <xdr:spPr bwMode="auto">
        <a:xfrm>
          <a:off x="6791325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2986" name="Line 4">
          <a:extLst>
            <a:ext uri="{FF2B5EF4-FFF2-40B4-BE49-F238E27FC236}">
              <a16:creationId xmlns:a16="http://schemas.microsoft.com/office/drawing/2014/main" id="{90FF1D76-F9C7-421E-DEF0-798C5B1930F1}"/>
            </a:ext>
          </a:extLst>
        </xdr:cNvPr>
        <xdr:cNvSpPr>
          <a:spLocks noChangeShapeType="1"/>
        </xdr:cNvSpPr>
      </xdr:nvSpPr>
      <xdr:spPr bwMode="auto">
        <a:xfrm>
          <a:off x="6791325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2987" name="Line 5">
          <a:extLst>
            <a:ext uri="{FF2B5EF4-FFF2-40B4-BE49-F238E27FC236}">
              <a16:creationId xmlns:a16="http://schemas.microsoft.com/office/drawing/2014/main" id="{4CB2241B-3A9D-AD1A-E4EF-DB4A4192D921}"/>
            </a:ext>
          </a:extLst>
        </xdr:cNvPr>
        <xdr:cNvSpPr>
          <a:spLocks noChangeShapeType="1"/>
        </xdr:cNvSpPr>
      </xdr:nvSpPr>
      <xdr:spPr bwMode="auto">
        <a:xfrm>
          <a:off x="6791325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2988" name="Line 6">
          <a:extLst>
            <a:ext uri="{FF2B5EF4-FFF2-40B4-BE49-F238E27FC236}">
              <a16:creationId xmlns:a16="http://schemas.microsoft.com/office/drawing/2014/main" id="{29DFF87B-6D46-8667-7141-F1434D37DF4B}"/>
            </a:ext>
          </a:extLst>
        </xdr:cNvPr>
        <xdr:cNvSpPr>
          <a:spLocks noChangeShapeType="1"/>
        </xdr:cNvSpPr>
      </xdr:nvSpPr>
      <xdr:spPr bwMode="auto">
        <a:xfrm>
          <a:off x="6791325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purl.oclc.org/ooxml/drawingml/spreadsheetDrawing" xmlns:a="http://purl.oclc.org/ooxml/drawingml/main"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3869" name="Line 1">
          <a:extLst>
            <a:ext uri="{FF2B5EF4-FFF2-40B4-BE49-F238E27FC236}">
              <a16:creationId xmlns:a16="http://schemas.microsoft.com/office/drawing/2014/main" id="{D0F3A7CA-F5F7-2A54-3390-7174FE63B3D1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3870" name="Line 3">
          <a:extLst>
            <a:ext uri="{FF2B5EF4-FFF2-40B4-BE49-F238E27FC236}">
              <a16:creationId xmlns:a16="http://schemas.microsoft.com/office/drawing/2014/main" id="{4E574570-E863-D7A6-9F24-EAE3DFC5DB37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3871" name="Line 4">
          <a:extLst>
            <a:ext uri="{FF2B5EF4-FFF2-40B4-BE49-F238E27FC236}">
              <a16:creationId xmlns:a16="http://schemas.microsoft.com/office/drawing/2014/main" id="{AEAB6864-DE61-97FE-2ACC-FEA9FF8BB4EE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3872" name="Line 5">
          <a:extLst>
            <a:ext uri="{FF2B5EF4-FFF2-40B4-BE49-F238E27FC236}">
              <a16:creationId xmlns:a16="http://schemas.microsoft.com/office/drawing/2014/main" id="{14197B61-0C00-035A-28E9-49089E6D50EA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AECF226-F09B-40A6-95F9-33CD237D0D73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6EC4D0CC-E6B3-45F4-964C-EB3C6E6B8955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92DC6F6A-E111-46E8-BBAC-9CA9E9D849B7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79956D64-5835-4DE2-B51B-13E124A9B19B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purl.oclc.org/ooxml/drawingml/spreadsheetDrawing" xmlns:a="http://purl.oclc.org/ooxml/drawingml/main"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4893" name="Line 1">
          <a:extLst>
            <a:ext uri="{FF2B5EF4-FFF2-40B4-BE49-F238E27FC236}">
              <a16:creationId xmlns:a16="http://schemas.microsoft.com/office/drawing/2014/main" id="{FED2CD52-CA16-1FB7-309C-EC790ED4B22B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4894" name="Line 3">
          <a:extLst>
            <a:ext uri="{FF2B5EF4-FFF2-40B4-BE49-F238E27FC236}">
              <a16:creationId xmlns:a16="http://schemas.microsoft.com/office/drawing/2014/main" id="{68A34640-D557-37ED-E3C4-465FBB4C8EB3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4895" name="Line 4">
          <a:extLst>
            <a:ext uri="{FF2B5EF4-FFF2-40B4-BE49-F238E27FC236}">
              <a16:creationId xmlns:a16="http://schemas.microsoft.com/office/drawing/2014/main" id="{554ADDE9-6A95-563F-03E9-C9CC3874A0C0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219075</xdr:colOff>
      <xdr:row>4</xdr:row>
      <xdr:rowOff>57150</xdr:rowOff>
    </xdr:from>
    <xdr:to>
      <xdr:col>16</xdr:col>
      <xdr:colOff>333375</xdr:colOff>
      <xdr:row>4</xdr:row>
      <xdr:rowOff>57150</xdr:rowOff>
    </xdr:to>
    <xdr:sp macro="" textlink="">
      <xdr:nvSpPr>
        <xdr:cNvPr id="14896" name="Line 5">
          <a:extLst>
            <a:ext uri="{FF2B5EF4-FFF2-40B4-BE49-F238E27FC236}">
              <a16:creationId xmlns:a16="http://schemas.microsoft.com/office/drawing/2014/main" id="{935E6860-68EA-37D8-56EE-4860A3F53103}"/>
            </a:ext>
          </a:extLst>
        </xdr:cNvPr>
        <xdr:cNvSpPr>
          <a:spLocks noChangeShapeType="1"/>
        </xdr:cNvSpPr>
      </xdr:nvSpPr>
      <xdr:spPr bwMode="auto">
        <a:xfrm>
          <a:off x="7296150" y="923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purl.oclc.org/ooxml/drawingml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3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drawing" Target="../drawings/drawing4.xml"/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drawing" Target="../drawings/drawing5.xml"/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drawing" Target="../drawings/drawing6.xml"/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drawing" Target="../drawings/drawing7.xml"/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purl.oclc.org/ooxml/officeDocument/relationships/drawing" Target="../drawings/drawing8.xml"/><Relationship Id="rId1" Type="http://purl.oclc.org/ooxml/officeDocument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purl.oclc.org/ooxml/officeDocument/relationships/drawing" Target="../drawings/drawing9.xml"/><Relationship Id="rId1" Type="http://purl.oclc.org/ooxml/officeDocument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purl.oclc.org/ooxml/officeDocument/relationships/drawing" Target="../drawings/drawing10.xml"/><Relationship Id="rId1" Type="http://purl.oclc.org/ooxml/officeDocument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purl.oclc.org/ooxml/officeDocument/relationships/drawing" Target="../drawings/drawing11.xml"/><Relationship Id="rId1" Type="http://purl.oclc.org/ooxml/officeDocument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purl.oclc.org/ooxml/officeDocument/relationships/drawing" Target="../drawings/drawing12.xml"/><Relationship Id="rId1" Type="http://purl.oclc.org/ooxml/officeDocument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purl.oclc.org/ooxml/officeDocument/relationships/drawing" Target="../drawings/drawing13.xml"/><Relationship Id="rId1" Type="http://purl.oclc.org/ooxml/officeDocument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purl.oclc.org/ooxml/officeDocument/relationships/drawing" Target="../drawings/drawing14.xml"/><Relationship Id="rId1" Type="http://purl.oclc.org/ooxml/officeDocument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purl.oclc.org/ooxml/officeDocument/relationships/drawing" Target="../drawings/drawing15.xml"/><Relationship Id="rId1" Type="http://purl.oclc.org/ooxml/officeDocument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6" Type="http://purl.oclc.org/ooxml/officeDocument/relationships/hyperlink" Target="mailto:perrin.jl@sfr.fr" TargetMode="External"/><Relationship Id="rId21" Type="http://purl.oclc.org/ooxml/officeDocument/relationships/hyperlink" Target="mailto:lameiras.tonio@gmail.com" TargetMode="External"/><Relationship Id="rId42" Type="http://purl.oclc.org/ooxml/officeDocument/relationships/hyperlink" Target="mailto:jerome.humbert0060@orange.fr" TargetMode="External"/><Relationship Id="rId47" Type="http://purl.oclc.org/ooxml/officeDocument/relationships/hyperlink" Target="mailto:francis.charriere@orange.fr" TargetMode="External"/><Relationship Id="rId63" Type="http://purl.oclc.org/ooxml/officeDocument/relationships/hyperlink" Target="mailto:draza@orange.fr" TargetMode="External"/><Relationship Id="rId68" Type="http://purl.oclc.org/ooxml/officeDocument/relationships/hyperlink" Target="mailto:gream2@yahoo.fr" TargetMode="External"/><Relationship Id="rId16" Type="http://purl.oclc.org/ooxml/officeDocument/relationships/hyperlink" Target="mailto:gogoth39@hotmail.fr" TargetMode="External"/><Relationship Id="rId11" Type="http://purl.oclc.org/ooxml/officeDocument/relationships/hyperlink" Target="mailto:0683789190@orange.fr" TargetMode="External"/><Relationship Id="rId32" Type="http://purl.oclc.org/ooxml/officeDocument/relationships/hyperlink" Target="mailto:aurelie.breniaux@laposte.net" TargetMode="External"/><Relationship Id="rId37" Type="http://purl.oclc.org/ooxml/officeDocument/relationships/hyperlink" Target="mailto:corinne.mateo26@gmail.com" TargetMode="External"/><Relationship Id="rId53" Type="http://purl.oclc.org/ooxml/officeDocument/relationships/hyperlink" Target="mailto:stephane.colin17@sfr.fr" TargetMode="External"/><Relationship Id="rId58" Type="http://purl.oclc.org/ooxml/officeDocument/relationships/hyperlink" Target="mailto:pascalfaivrepicon@gmail.com" TargetMode="External"/><Relationship Id="rId74" Type="http://purl.oclc.org/ooxml/officeDocument/relationships/hyperlink" Target="mailto:julian.girod39@gmail.com" TargetMode="External"/><Relationship Id="rId79" Type="http://purl.oclc.org/ooxml/officeDocument/relationships/hyperlink" Target="mailto:jean.binda@orange.fr" TargetMode="External"/><Relationship Id="rId5" Type="http://purl.oclc.org/ooxml/officeDocument/relationships/hyperlink" Target="mailto:fabienlacroix@neuf.fr" TargetMode="External"/><Relationship Id="rId61" Type="http://purl.oclc.org/ooxml/officeDocument/relationships/hyperlink" Target="mailto:benjaminledier@hotmail.com" TargetMode="External"/><Relationship Id="rId82" Type="http://purl.oclc.org/ooxml/officeDocument/relationships/printerSettings" Target="../printerSettings/printerSettings17.bin"/><Relationship Id="rId19" Type="http://purl.oclc.org/ooxml/officeDocument/relationships/hyperlink" Target="mailto:elise.dumont@live.com" TargetMode="External"/><Relationship Id="rId14" Type="http://purl.oclc.org/ooxml/officeDocument/relationships/hyperlink" Target="mailto:dominique.tetue@orange.fr" TargetMode="External"/><Relationship Id="rId22" Type="http://purl.oclc.org/ooxml/officeDocument/relationships/hyperlink" Target="mailto:gerard.james@orange.fr" TargetMode="External"/><Relationship Id="rId27" Type="http://purl.oclc.org/ooxml/officeDocument/relationships/hyperlink" Target="mailto:florencemichaud@orange.fr" TargetMode="External"/><Relationship Id="rId30" Type="http://purl.oclc.org/ooxml/officeDocument/relationships/hyperlink" Target="mailto:jean-richard.moinet@mma.fr" TargetMode="External"/><Relationship Id="rId35" Type="http://purl.oclc.org/ooxml/officeDocument/relationships/hyperlink" Target="mailto:courvoisiernicolas04@gmail.com" TargetMode="External"/><Relationship Id="rId43" Type="http://purl.oclc.org/ooxml/officeDocument/relationships/hyperlink" Target="mailto:bozot39@gmail.com" TargetMode="External"/><Relationship Id="rId48" Type="http://purl.oclc.org/ooxml/officeDocument/relationships/hyperlink" Target="mailto:jeanpierrerouah@live.fr" TargetMode="External"/><Relationship Id="rId56" Type="http://purl.oclc.org/ooxml/officeDocument/relationships/hyperlink" Target="mailto:cathygal@orange.fr" TargetMode="External"/><Relationship Id="rId64" Type="http://purl.oclc.org/ooxml/officeDocument/relationships/hyperlink" Target="mailto:michel.leblanc06@free.fr" TargetMode="External"/><Relationship Id="rId69" Type="http://purl.oclc.org/ooxml/officeDocument/relationships/hyperlink" Target="mailto:perrin.jl@sfr.fr" TargetMode="External"/><Relationship Id="rId77" Type="http://purl.oclc.org/ooxml/officeDocument/relationships/hyperlink" Target="mailto:enes.torbali@laposte.net" TargetMode="External"/><Relationship Id="rId8" Type="http://purl.oclc.org/ooxml/officeDocument/relationships/hyperlink" Target="mailto:geoffroy@bouillier.fr" TargetMode="External"/><Relationship Id="rId51" Type="http://purl.oclc.org/ooxml/officeDocument/relationships/hyperlink" Target="mailto:outrey.yvette39@gmail.com" TargetMode="External"/><Relationship Id="rId72" Type="http://purl.oclc.org/ooxml/officeDocument/relationships/hyperlink" Target="mailto:lucas.gcd@laposte.net" TargetMode="External"/><Relationship Id="rId80" Type="http://purl.oclc.org/ooxml/officeDocument/relationships/hyperlink" Target="mailto:jerome.larderet@laposte.net" TargetMode="External"/><Relationship Id="rId3" Type="http://purl.oclc.org/ooxml/officeDocument/relationships/hyperlink" Target="mailto:estellebride@sfr.fr" TargetMode="External"/><Relationship Id="rId12" Type="http://purl.oclc.org/ooxml/officeDocument/relationships/hyperlink" Target="mailto:cecile.gallot@orange.fr" TargetMode="External"/><Relationship Id="rId17" Type="http://purl.oclc.org/ooxml/officeDocument/relationships/hyperlink" Target="mailto:rebecca.boilley@gmail.com" TargetMode="External"/><Relationship Id="rId25" Type="http://purl.oclc.org/ooxml/officeDocument/relationships/hyperlink" Target="mailto:lebas.pascal@yahoo.fr" TargetMode="External"/><Relationship Id="rId33" Type="http://purl.oclc.org/ooxml/officeDocument/relationships/hyperlink" Target="mailto:valerie.guillemeney@jura.chambragri.fr" TargetMode="External"/><Relationship Id="rId38" Type="http://purl.oclc.org/ooxml/officeDocument/relationships/hyperlink" Target="mailto:lo.olivier@orange.fr" TargetMode="External"/><Relationship Id="rId46" Type="http://purl.oclc.org/ooxml/officeDocument/relationships/hyperlink" Target="mailto:hd.rockerc.1584@laposte.net" TargetMode="External"/><Relationship Id="rId59" Type="http://purl.oclc.org/ooxml/officeDocument/relationships/hyperlink" Target="mailto:franck.chenu39@gmail.com" TargetMode="External"/><Relationship Id="rId67" Type="http://purl.oclc.org/ooxml/officeDocument/relationships/hyperlink" Target="mailto:jeanpmichon@gmail.com" TargetMode="External"/><Relationship Id="rId20" Type="http://purl.oclc.org/ooxml/officeDocument/relationships/hyperlink" Target="mailto:orchide2125@gmail.com" TargetMode="External"/><Relationship Id="rId41" Type="http://purl.oclc.org/ooxml/officeDocument/relationships/hyperlink" Target="mailto:eric.humbert201@orange.fr" TargetMode="External"/><Relationship Id="rId54" Type="http://purl.oclc.org/ooxml/officeDocument/relationships/hyperlink" Target="mailto:jean-paul.roux@orange.fr" TargetMode="External"/><Relationship Id="rId62" Type="http://purl.oclc.org/ooxml/officeDocument/relationships/hyperlink" Target="mailto:guybesson772@gmail.com" TargetMode="External"/><Relationship Id="rId70" Type="http://purl.oclc.org/ooxml/officeDocument/relationships/hyperlink" Target="mailto:yannlejura@gmail.com" TargetMode="External"/><Relationship Id="rId75" Type="http://purl.oclc.org/ooxml/officeDocument/relationships/hyperlink" Target="mailto:julian.girod39@gmail.com" TargetMode="External"/><Relationship Id="rId1" Type="http://purl.oclc.org/ooxml/officeDocument/relationships/hyperlink" Target="mailto:contact@ct-decoration.com" TargetMode="External"/><Relationship Id="rId6" Type="http://purl.oclc.org/ooxml/officeDocument/relationships/hyperlink" Target="mailto:croissant.fabienne@wanadoo.fr" TargetMode="External"/><Relationship Id="rId15" Type="http://purl.oclc.org/ooxml/officeDocument/relationships/hyperlink" Target="mailto:ruheyeric@gmail.com" TargetMode="External"/><Relationship Id="rId23" Type="http://purl.oclc.org/ooxml/officeDocument/relationships/hyperlink" Target="mailto:entreprise.meyer@gmail.com" TargetMode="External"/><Relationship Id="rId28" Type="http://purl.oclc.org/ooxml/officeDocument/relationships/hyperlink" Target="mailto:celine.soussia@gmail.com" TargetMode="External"/><Relationship Id="rId36" Type="http://purl.oclc.org/ooxml/officeDocument/relationships/hyperlink" Target="mailto:bonninfranck139@gmail.com" TargetMode="External"/><Relationship Id="rId49" Type="http://purl.oclc.org/ooxml/officeDocument/relationships/hyperlink" Target="mailto:laurencebourgeon04@gmail.com" TargetMode="External"/><Relationship Id="rId57" Type="http://purl.oclc.org/ooxml/officeDocument/relationships/hyperlink" Target="mailto:jordan.faivrepicon@gmail.com" TargetMode="External"/><Relationship Id="rId10" Type="http://purl.oclc.org/ooxml/officeDocument/relationships/hyperlink" Target="mailto:michel.lesverts@laposte.net" TargetMode="External"/><Relationship Id="rId31" Type="http://purl.oclc.org/ooxml/officeDocument/relationships/hyperlink" Target="mailto:jerome.bachet@outlook.fr" TargetMode="External"/><Relationship Id="rId44" Type="http://purl.oclc.org/ooxml/officeDocument/relationships/hyperlink" Target="mailto:fougerespierre39@gmail.com" TargetMode="External"/><Relationship Id="rId52" Type="http://purl.oclc.org/ooxml/officeDocument/relationships/hyperlink" Target="mailto:apatoutaxi@hotmail.fr" TargetMode="External"/><Relationship Id="rId60" Type="http://purl.oclc.org/ooxml/officeDocument/relationships/hyperlink" Target="mailto:morganbri39@gmail.com" TargetMode="External"/><Relationship Id="rId65" Type="http://purl.oclc.org/ooxml/officeDocument/relationships/hyperlink" Target="mailto:francois.jacques16@wanadoo.fr" TargetMode="External"/><Relationship Id="rId73" Type="http://purl.oclc.org/ooxml/officeDocument/relationships/hyperlink" Target="mailto:lucas.gcd@laposte.net" TargetMode="External"/><Relationship Id="rId78" Type="http://purl.oclc.org/ooxml/officeDocument/relationships/hyperlink" Target="mailto:gream2@yahoo.fr" TargetMode="External"/><Relationship Id="rId81" Type="http://purl.oclc.org/ooxml/officeDocument/relationships/hyperlink" Target="mailto:toto.tonnerre@gmail.com" TargetMode="External"/><Relationship Id="rId4" Type="http://purl.oclc.org/ooxml/officeDocument/relationships/hyperlink" Target="mailto:pascal.feau@sfr.fr" TargetMode="External"/><Relationship Id="rId9" Type="http://purl.oclc.org/ooxml/officeDocument/relationships/hyperlink" Target="mailto:petanque.moirans@orange.fr" TargetMode="External"/><Relationship Id="rId13" Type="http://purl.oclc.org/ooxml/officeDocument/relationships/hyperlink" Target="mailto:joel.cassard5@orange.fr" TargetMode="External"/><Relationship Id="rId18" Type="http://purl.oclc.org/ooxml/officeDocument/relationships/hyperlink" Target="mailto:miot.pb@free.fr" TargetMode="External"/><Relationship Id="rId39" Type="http://purl.oclc.org/ooxml/officeDocument/relationships/hyperlink" Target="mailto:phouampanome.vira@gmail.com" TargetMode="External"/><Relationship Id="rId34" Type="http://purl.oclc.org/ooxml/officeDocument/relationships/hyperlink" Target="mailto:lauxerrois220789@gmail.com" TargetMode="External"/><Relationship Id="rId50" Type="http://purl.oclc.org/ooxml/officeDocument/relationships/hyperlink" Target="mailto:outrey.yvette39@gmail.com" TargetMode="External"/><Relationship Id="rId55" Type="http://purl.oclc.org/ooxml/officeDocument/relationships/hyperlink" Target="mailto:d.n.tomaseti@hotmail.com" TargetMode="External"/><Relationship Id="rId76" Type="http://purl.oclc.org/ooxml/officeDocument/relationships/hyperlink" Target="mailto:nicolas.secretant@gmail.com" TargetMode="External"/><Relationship Id="rId7" Type="http://purl.oclc.org/ooxml/officeDocument/relationships/hyperlink" Target="mailto:abdallah.khiari@sfr.fr" TargetMode="External"/><Relationship Id="rId71" Type="http://purl.oclc.org/ooxml/officeDocument/relationships/hyperlink" Target="mailto:brunodagas@gmail.com" TargetMode="External"/><Relationship Id="rId2" Type="http://purl.oclc.org/ooxml/officeDocument/relationships/hyperlink" Target="mailto:ph.maitrejean@laposte.net" TargetMode="External"/><Relationship Id="rId29" Type="http://purl.oclc.org/ooxml/officeDocument/relationships/hyperlink" Target="mailto:fabian.keignaert@orange.fr" TargetMode="External"/><Relationship Id="rId24" Type="http://purl.oclc.org/ooxml/officeDocument/relationships/hyperlink" Target="mailto:jerome.bonquattro@laposte.net" TargetMode="External"/><Relationship Id="rId40" Type="http://purl.oclc.org/ooxml/officeDocument/relationships/hyperlink" Target="mailto:payetthomas@icloud.com" TargetMode="External"/><Relationship Id="rId45" Type="http://purl.oclc.org/ooxml/officeDocument/relationships/hyperlink" Target="mailto:christian.chaniet@orange.fr" TargetMode="External"/><Relationship Id="rId66" Type="http://purl.oclc.org/ooxml/officeDocument/relationships/hyperlink" Target="mailto:dacostacolette0270@orange.fr" TargetMode="External"/></Relationships>
</file>

<file path=xl/worksheets/_rels/sheet1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8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4" tint="-0.499984740745262"/>
    <pageSetUpPr fitToPage="1"/>
  </sheetPr>
  <dimension ref="B1:Q31"/>
  <sheetViews>
    <sheetView tabSelected="1" zoomScaleNormal="100" workbookViewId="0">
      <selection activeCell="R19" sqref="R19"/>
    </sheetView>
  </sheetViews>
  <sheetFormatPr baseColWidth="10" defaultColWidth="11.42578125" defaultRowHeight="12.75" x14ac:dyDescent="0.2"/>
  <cols>
    <col min="1" max="1" width="2.28515625" style="1" customWidth="1"/>
    <col min="2" max="2" width="3.28515625" style="1" customWidth="1"/>
    <col min="3" max="3" width="15.7109375" style="1" customWidth="1"/>
    <col min="4" max="4" width="4.7109375" style="1" customWidth="1"/>
    <col min="5" max="5" width="15.7109375" style="1" customWidth="1"/>
    <col min="6" max="6" width="4.5703125" style="1" customWidth="1"/>
    <col min="7" max="8" width="2.42578125" style="1" customWidth="1"/>
    <col min="9" max="9" width="4.42578125" style="1" customWidth="1"/>
    <col min="10" max="10" width="15.7109375" style="1" customWidth="1"/>
    <col min="11" max="11" width="4.7109375" style="1" customWidth="1"/>
    <col min="12" max="12" width="15.7109375" style="1" customWidth="1"/>
    <col min="13" max="13" width="4.28515625" style="1" customWidth="1"/>
    <col min="14" max="14" width="5.140625" style="1" customWidth="1"/>
    <col min="15" max="15" width="2.28515625" style="1" hidden="1" customWidth="1"/>
    <col min="16" max="16" width="3.7109375" style="1" hidden="1" customWidth="1"/>
    <col min="17" max="17" width="14.28515625" style="1" hidden="1" customWidth="1"/>
    <col min="18" max="18" width="11.42578125" style="1" customWidth="1"/>
    <col min="19" max="16384" width="11.42578125" style="1"/>
  </cols>
  <sheetData>
    <row r="1" spans="2:17" ht="20.25" x14ac:dyDescent="0.3">
      <c r="C1" s="173" t="s">
        <v>0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2:17" ht="20.25" customHeight="1" x14ac:dyDescent="0.3">
      <c r="C2" s="173" t="s">
        <v>1</v>
      </c>
      <c r="D2" s="173"/>
      <c r="E2" s="173"/>
      <c r="F2" s="173"/>
      <c r="G2" s="173"/>
      <c r="H2" s="173"/>
      <c r="I2" s="173"/>
      <c r="J2" s="173"/>
      <c r="K2" s="173"/>
      <c r="L2" s="173"/>
      <c r="M2" s="131"/>
      <c r="N2" s="131"/>
      <c r="O2" s="131"/>
    </row>
    <row r="3" spans="2:17" ht="15" customHeight="1" x14ac:dyDescent="0.2"/>
    <row r="5" spans="2:17" x14ac:dyDescent="0.2">
      <c r="B5" s="140" t="str">
        <f>IF(D5="","",IF(D5&gt;F5,3)+IF(D5=F5,2,1))</f>
        <v/>
      </c>
      <c r="C5" s="175" t="s">
        <v>2</v>
      </c>
      <c r="D5" s="176"/>
      <c r="E5" s="177" t="s">
        <v>3</v>
      </c>
      <c r="F5" s="178"/>
      <c r="G5" s="140" t="str">
        <f>IF(F5="","",IF(F5&gt;D5,3)+IF(F5=D5,2,1))</f>
        <v/>
      </c>
      <c r="H5" s="22"/>
      <c r="I5" s="22"/>
      <c r="J5" s="175" t="s">
        <v>4</v>
      </c>
      <c r="K5" s="176"/>
      <c r="L5" s="177" t="s">
        <v>5</v>
      </c>
      <c r="M5" s="178"/>
      <c r="Q5" s="174" t="s">
        <v>6</v>
      </c>
    </row>
    <row r="6" spans="2:17" x14ac:dyDescent="0.2">
      <c r="B6" s="140" t="str">
        <f>IF(D6="","",IF(D6&gt;F6,3)+IF(D6=F6,2,1))</f>
        <v/>
      </c>
      <c r="C6" s="24" t="str">
        <f>Q14</f>
        <v>Ney pétanque</v>
      </c>
      <c r="D6" s="25"/>
      <c r="E6" s="26" t="str">
        <f>Q8</f>
        <v>Poligny</v>
      </c>
      <c r="F6" s="27"/>
      <c r="G6" s="140" t="str">
        <f>IF(F6="","",IF(F6&gt;D6,3)+IF(F6=D6,2,1))</f>
        <v/>
      </c>
      <c r="H6" s="22"/>
      <c r="I6" s="140" t="str">
        <f t="shared" ref="I6:I15" si="0">IF(K6="","",IF(K6&gt;M6,3)+IF(K6=M6,2,1))</f>
        <v/>
      </c>
      <c r="J6" s="24" t="str">
        <f>Q8</f>
        <v>Poligny</v>
      </c>
      <c r="K6" s="25"/>
      <c r="L6" s="26" t="str">
        <f>Q10</f>
        <v>Champvans</v>
      </c>
      <c r="M6" s="27"/>
      <c r="N6" s="140" t="str">
        <f>IF(M6="","",IF(M6&gt;K6,3)+IF(M6=K6,2,1))</f>
        <v/>
      </c>
      <c r="Q6" s="174"/>
    </row>
    <row r="7" spans="2:17" x14ac:dyDescent="0.2">
      <c r="B7" s="140" t="str">
        <f>IF(D7="","",IF(D7&gt;F7,3)+IF(D7=F7,2,1))</f>
        <v/>
      </c>
      <c r="C7" s="16" t="str">
        <f>Q9</f>
        <v>Moirans 2</v>
      </c>
      <c r="D7" s="28"/>
      <c r="E7" s="17" t="str">
        <f>Q12</f>
        <v>Moirans 1</v>
      </c>
      <c r="F7" s="29"/>
      <c r="G7" s="140" t="str">
        <f>IF(F7="","",IF(F7&gt;D7,3)+IF(F7=D7,2,1))</f>
        <v/>
      </c>
      <c r="H7" s="22"/>
      <c r="I7" s="140" t="str">
        <f t="shared" si="0"/>
        <v/>
      </c>
      <c r="J7" s="16" t="str">
        <f>Q9</f>
        <v>Moirans 2</v>
      </c>
      <c r="K7" s="28"/>
      <c r="L7" s="17" t="str">
        <f>Q11</f>
        <v>Mont sous Vaudrey 2</v>
      </c>
      <c r="M7" s="29"/>
      <c r="N7" s="140" t="str">
        <f>IF(M7="","",IF(M7&gt;K7,3)+IF(M7=K7,2,1))</f>
        <v/>
      </c>
      <c r="P7" s="10">
        <v>1</v>
      </c>
      <c r="Q7" s="2" t="str">
        <f>'liste équipes'!A4</f>
        <v>St Claude</v>
      </c>
    </row>
    <row r="8" spans="2:17" x14ac:dyDescent="0.2">
      <c r="B8" s="140" t="str">
        <f>IF(D8="","",IF(D8&gt;F8,3)+IF(D8=F8,2,1))</f>
        <v/>
      </c>
      <c r="C8" s="16" t="str">
        <f>Q11</f>
        <v>Mont sous Vaudrey 2</v>
      </c>
      <c r="D8" s="28"/>
      <c r="E8" s="17" t="str">
        <f>Q13</f>
        <v>Sportivement petanque</v>
      </c>
      <c r="F8" s="29"/>
      <c r="G8" s="140" t="str">
        <f>IF($F8="","",IF($F8&gt;$D8,3)+IF($F8=$D8,2,1))</f>
        <v/>
      </c>
      <c r="H8" s="22"/>
      <c r="I8" s="140" t="str">
        <f t="shared" si="0"/>
        <v/>
      </c>
      <c r="J8" s="16" t="str">
        <f>Q12</f>
        <v>Moirans 1</v>
      </c>
      <c r="K8" s="28"/>
      <c r="L8" s="17" t="str">
        <f>Q14</f>
        <v>Ney pétanque</v>
      </c>
      <c r="M8" s="29"/>
      <c r="N8" s="140" t="str">
        <f>IF(M8="","",IF(M8&gt;K8,3)+IF(M8=K8,2,1))</f>
        <v/>
      </c>
      <c r="P8" s="10">
        <v>2</v>
      </c>
      <c r="Q8" s="2" t="str">
        <f>'liste équipes'!A5</f>
        <v>Poligny</v>
      </c>
    </row>
    <row r="9" spans="2:17" x14ac:dyDescent="0.2">
      <c r="B9" s="140" t="str">
        <f>IF(D9="","",IF(D9&gt;F9,3)+IF(D9=F9,2,1))</f>
        <v/>
      </c>
      <c r="C9" s="30" t="str">
        <f>Q10</f>
        <v>Champvans</v>
      </c>
      <c r="D9" s="31"/>
      <c r="E9" s="32" t="str">
        <f>Q7</f>
        <v>St Claude</v>
      </c>
      <c r="F9" s="33"/>
      <c r="G9" s="140" t="str">
        <f>IF(F9="","",IF(F9&gt;D9,3)+IF(F9=D9,2,1))</f>
        <v/>
      </c>
      <c r="H9" s="22"/>
      <c r="I9" s="140" t="str">
        <f t="shared" si="0"/>
        <v/>
      </c>
      <c r="J9" s="30" t="str">
        <f>Q13</f>
        <v>Sportivement petanque</v>
      </c>
      <c r="K9" s="31"/>
      <c r="L9" s="32" t="str">
        <f>Q7</f>
        <v>St Claude</v>
      </c>
      <c r="M9" s="33"/>
      <c r="N9" s="140" t="str">
        <f>IF(M9="","",IF(M9&gt;K9,3)+IF(M9=K9,2,1))</f>
        <v/>
      </c>
      <c r="P9" s="10">
        <v>3</v>
      </c>
      <c r="Q9" s="2" t="str">
        <f>'liste équipes'!A6</f>
        <v>Moirans 2</v>
      </c>
    </row>
    <row r="10" spans="2:17" x14ac:dyDescent="0.2">
      <c r="B10" s="22"/>
      <c r="C10" s="22"/>
      <c r="D10" s="22"/>
      <c r="E10" s="22"/>
      <c r="F10" s="22"/>
      <c r="G10" s="22"/>
      <c r="H10" s="22"/>
      <c r="I10" s="140" t="str">
        <f t="shared" si="0"/>
        <v/>
      </c>
      <c r="J10" s="22"/>
      <c r="K10" s="22"/>
      <c r="L10" s="22"/>
      <c r="M10" s="22"/>
      <c r="P10" s="10">
        <v>4</v>
      </c>
      <c r="Q10" s="2" t="str">
        <f>'liste équipes'!A7</f>
        <v>Champvans</v>
      </c>
    </row>
    <row r="11" spans="2:17" x14ac:dyDescent="0.2">
      <c r="B11" s="22"/>
      <c r="C11" s="175" t="s">
        <v>7</v>
      </c>
      <c r="D11" s="176"/>
      <c r="E11" s="177" t="s">
        <v>8</v>
      </c>
      <c r="F11" s="178"/>
      <c r="G11" s="22"/>
      <c r="H11" s="22"/>
      <c r="I11" s="140" t="str">
        <f t="shared" si="0"/>
        <v/>
      </c>
      <c r="J11" s="175" t="s">
        <v>9</v>
      </c>
      <c r="K11" s="176"/>
      <c r="L11" s="177" t="s">
        <v>10</v>
      </c>
      <c r="M11" s="178"/>
      <c r="P11" s="10">
        <v>5</v>
      </c>
      <c r="Q11" s="2" t="str">
        <f>'liste équipes'!A8</f>
        <v>Mont sous Vaudrey 2</v>
      </c>
    </row>
    <row r="12" spans="2:17" x14ac:dyDescent="0.2">
      <c r="B12" s="140" t="str">
        <f>IF($D12="","",IF($D12&gt;$F12,3)+IF($D12=$F12,2,1))</f>
        <v/>
      </c>
      <c r="C12" s="24" t="str">
        <f>Q11</f>
        <v>Mont sous Vaudrey 2</v>
      </c>
      <c r="D12" s="25"/>
      <c r="E12" s="26" t="str">
        <f>Q8</f>
        <v>Poligny</v>
      </c>
      <c r="F12" s="27"/>
      <c r="G12" s="140" t="str">
        <f>IF($F12="","",IF($F12&gt;$D12,3)+IF($F12=$D12,2,1))</f>
        <v/>
      </c>
      <c r="H12" s="22"/>
      <c r="I12" s="140" t="str">
        <f t="shared" si="0"/>
        <v/>
      </c>
      <c r="J12" s="24" t="str">
        <f>Q12</f>
        <v>Moirans 1</v>
      </c>
      <c r="K12" s="25"/>
      <c r="L12" s="26" t="str">
        <f>Q8</f>
        <v>Poligny</v>
      </c>
      <c r="M12" s="27"/>
      <c r="N12" s="140" t="str">
        <f>IF(M12="","",IF(M12&gt;K12,3)+IF(M12=K12,2,1))</f>
        <v/>
      </c>
      <c r="P12" s="10">
        <v>6</v>
      </c>
      <c r="Q12" s="2" t="str">
        <f>'liste équipes'!A9</f>
        <v>Moirans 1</v>
      </c>
    </row>
    <row r="13" spans="2:17" x14ac:dyDescent="0.2">
      <c r="B13" s="140" t="str">
        <f>IF(D13="","",IF(D13&gt;F13,3)+IF(D13=F13,2,1))</f>
        <v/>
      </c>
      <c r="C13" s="16" t="str">
        <f>Q9</f>
        <v>Moirans 2</v>
      </c>
      <c r="D13" s="28"/>
      <c r="E13" s="17" t="str">
        <f>Q10</f>
        <v>Champvans</v>
      </c>
      <c r="F13" s="29"/>
      <c r="G13" s="140" t="str">
        <f>IF(F13="","",IF(F13&gt;D13,3)+IF(F13=D13,2,1))</f>
        <v/>
      </c>
      <c r="H13" s="22"/>
      <c r="I13" s="140" t="str">
        <f t="shared" si="0"/>
        <v/>
      </c>
      <c r="J13" s="16" t="str">
        <f>Q14</f>
        <v>Ney pétanque</v>
      </c>
      <c r="K13" s="28"/>
      <c r="L13" s="17" t="str">
        <f>Q9</f>
        <v>Moirans 2</v>
      </c>
      <c r="M13" s="29"/>
      <c r="N13" s="140" t="str">
        <f>IF(M13="","",IF(M13&gt;K13,3)+IF(M13=K13,2,1))</f>
        <v/>
      </c>
      <c r="P13" s="10">
        <v>7</v>
      </c>
      <c r="Q13" s="2" t="str">
        <f>'liste équipes'!A10</f>
        <v>Sportivement petanque</v>
      </c>
    </row>
    <row r="14" spans="2:17" x14ac:dyDescent="0.2">
      <c r="B14" s="140" t="str">
        <f>IF(D14="","",IF(D14&gt;F14,3)+IF(D14=F14,2,1))</f>
        <v/>
      </c>
      <c r="C14" s="16" t="str">
        <f>Q13</f>
        <v>Sportivement petanque</v>
      </c>
      <c r="D14" s="28"/>
      <c r="E14" s="17" t="str">
        <f>Q14</f>
        <v>Ney pétanque</v>
      </c>
      <c r="F14" s="29"/>
      <c r="G14" s="140" t="str">
        <f>IF(F14="","",IF(F14&gt;D14,3)+IF(F14=D14,2,1))</f>
        <v/>
      </c>
      <c r="H14" s="22"/>
      <c r="I14" s="140" t="str">
        <f t="shared" si="0"/>
        <v/>
      </c>
      <c r="J14" s="16" t="str">
        <f>Q10</f>
        <v>Champvans</v>
      </c>
      <c r="K14" s="28"/>
      <c r="L14" s="17" t="str">
        <f>Q13</f>
        <v>Sportivement petanque</v>
      </c>
      <c r="M14" s="29"/>
      <c r="N14" s="140" t="str">
        <f>IF(M14="","",IF(M14&gt;K14,3)+IF(M14=K14,2,1))</f>
        <v/>
      </c>
      <c r="P14" s="10">
        <v>8</v>
      </c>
      <c r="Q14" s="2" t="str">
        <f>'liste équipes'!A11</f>
        <v>Ney pétanque</v>
      </c>
    </row>
    <row r="15" spans="2:17" x14ac:dyDescent="0.2">
      <c r="B15" s="140" t="str">
        <f>IF(D15="","",IF(D15&gt;F15,3)+IF(D15=F15,2,1))</f>
        <v/>
      </c>
      <c r="C15" s="30" t="str">
        <f>Q7</f>
        <v>St Claude</v>
      </c>
      <c r="D15" s="31"/>
      <c r="E15" s="32" t="str">
        <f>Q12</f>
        <v>Moirans 1</v>
      </c>
      <c r="F15" s="33"/>
      <c r="G15" s="140" t="str">
        <f>IF(F15="","",IF(F15&gt;D15,3)+IF(F15=D15,2,1))</f>
        <v/>
      </c>
      <c r="H15" s="22"/>
      <c r="I15" s="140" t="str">
        <f t="shared" si="0"/>
        <v/>
      </c>
      <c r="J15" s="30" t="str">
        <f>Q11</f>
        <v>Mont sous Vaudrey 2</v>
      </c>
      <c r="K15" s="31"/>
      <c r="L15" s="32" t="str">
        <f>Q7</f>
        <v>St Claude</v>
      </c>
      <c r="M15" s="33"/>
      <c r="N15" s="140" t="str">
        <f>IF(M15="","",IF(M15&gt;K15,3)+IF(M15=K15,2,1))</f>
        <v/>
      </c>
      <c r="P15" s="12"/>
      <c r="Q15" s="13"/>
    </row>
    <row r="16" spans="2:17" x14ac:dyDescent="0.2">
      <c r="B16" s="140"/>
      <c r="C16" s="15"/>
      <c r="D16" s="140"/>
      <c r="E16" s="15"/>
      <c r="F16" s="140"/>
      <c r="G16" s="140"/>
      <c r="H16" s="22"/>
      <c r="I16" s="140"/>
      <c r="J16" s="15"/>
      <c r="K16" s="140"/>
      <c r="L16" s="15"/>
      <c r="M16" s="140"/>
      <c r="N16" s="140" t="str">
        <f>IF(M16="","",IF(M16&gt;K16,3)+IF(M16=K16,1,0))</f>
        <v/>
      </c>
      <c r="P16" s="12"/>
      <c r="Q16" s="13"/>
    </row>
    <row r="17" spans="2:17" x14ac:dyDescent="0.2">
      <c r="B17" s="22"/>
      <c r="C17" s="175" t="s">
        <v>11</v>
      </c>
      <c r="D17" s="176"/>
      <c r="E17" s="177" t="s">
        <v>12</v>
      </c>
      <c r="F17" s="178"/>
      <c r="G17" s="22"/>
      <c r="H17" s="22"/>
      <c r="P17" s="12"/>
      <c r="Q17" s="13"/>
    </row>
    <row r="18" spans="2:17" x14ac:dyDescent="0.2">
      <c r="B18" s="140" t="str">
        <f>IF($D18="","",IF($D18&gt;$F18,3)+IF($D18=$F18,2,1))</f>
        <v/>
      </c>
      <c r="C18" s="24" t="str">
        <f>Q8</f>
        <v>Poligny</v>
      </c>
      <c r="D18" s="25"/>
      <c r="E18" s="26" t="str">
        <f>Q9</f>
        <v>Moirans 2</v>
      </c>
      <c r="F18" s="27"/>
      <c r="G18" s="140" t="str">
        <f>IF(F18="","",IF(F18&gt;D18,3)+IF(F18=D18,2,1))</f>
        <v/>
      </c>
      <c r="H18" s="22"/>
      <c r="P18" s="12"/>
      <c r="Q18" s="13"/>
    </row>
    <row r="19" spans="2:17" x14ac:dyDescent="0.2">
      <c r="B19" s="140" t="str">
        <f>IF(D19="","",IF(D19&gt;F19,3)+IF(D19=F19,2,1))</f>
        <v/>
      </c>
      <c r="C19" s="16" t="str">
        <f>Q10</f>
        <v>Champvans</v>
      </c>
      <c r="D19" s="28"/>
      <c r="E19" s="17" t="str">
        <f>Q11</f>
        <v>Mont sous Vaudrey 2</v>
      </c>
      <c r="F19" s="29"/>
      <c r="G19" s="140" t="str">
        <f>IF(F19="","",IF(F19&gt;D19,3)+IF(F19=D19,2,1))</f>
        <v/>
      </c>
      <c r="H19" s="22"/>
      <c r="P19" s="12"/>
      <c r="Q19" s="13"/>
    </row>
    <row r="20" spans="2:17" x14ac:dyDescent="0.2">
      <c r="B20" s="140" t="str">
        <f>IF(D20="","",IF(D20&gt;F20,3)+IF(D20=F20,2,1))</f>
        <v/>
      </c>
      <c r="C20" s="16" t="str">
        <f>Q12</f>
        <v>Moirans 1</v>
      </c>
      <c r="D20" s="28"/>
      <c r="E20" s="17" t="str">
        <f>Q13</f>
        <v>Sportivement petanque</v>
      </c>
      <c r="F20" s="29"/>
      <c r="G20" s="140" t="str">
        <f>IF(F20="","",IF(F20&gt;D20,3)+IF(F20=D20,2,1))</f>
        <v/>
      </c>
      <c r="H20" s="22"/>
      <c r="P20" s="12"/>
      <c r="Q20" s="13"/>
    </row>
    <row r="21" spans="2:17" x14ac:dyDescent="0.2">
      <c r="B21" s="140" t="str">
        <f>IF(D21="","",IF(D21&gt;F21,3)+IF(D21=F21,2,1))</f>
        <v/>
      </c>
      <c r="C21" s="30" t="str">
        <f>Q7</f>
        <v>St Claude</v>
      </c>
      <c r="D21" s="31"/>
      <c r="E21" s="32" t="str">
        <f>Q14</f>
        <v>Ney pétanque</v>
      </c>
      <c r="F21" s="33"/>
      <c r="G21" s="140" t="str">
        <f>IF(F21="","",IF(F21&gt;D21,3)+IF(F21=D21,2,1))</f>
        <v/>
      </c>
      <c r="H21" s="22"/>
      <c r="P21" s="12"/>
      <c r="Q21" s="13"/>
    </row>
    <row r="22" spans="2:17" x14ac:dyDescent="0.2">
      <c r="B22" s="140"/>
      <c r="C22" s="15"/>
      <c r="D22" s="140"/>
      <c r="E22" s="15"/>
      <c r="F22" s="140"/>
      <c r="G22" s="140"/>
      <c r="H22" s="22"/>
      <c r="I22" s="140"/>
      <c r="J22" s="15"/>
      <c r="K22" s="140"/>
      <c r="L22" s="15"/>
      <c r="M22" s="140"/>
      <c r="Q22" s="13"/>
    </row>
    <row r="23" spans="2:17" x14ac:dyDescent="0.2">
      <c r="B23" s="140" t="str">
        <f>IF(D23="","",IF(D23&gt;F23,3)+IF(D23=F23,2,1))</f>
        <v/>
      </c>
      <c r="C23" s="175" t="s">
        <v>13</v>
      </c>
      <c r="D23" s="176"/>
      <c r="E23" s="177" t="s">
        <v>14</v>
      </c>
      <c r="F23" s="178"/>
      <c r="G23" s="140"/>
      <c r="H23" s="22"/>
      <c r="I23" s="140" t="str">
        <f>IF(K23="","",IF(K23&gt;M23,3)+IF(K23=M23,2,1))</f>
        <v/>
      </c>
      <c r="J23" s="132" t="s">
        <v>15</v>
      </c>
      <c r="K23" s="133"/>
      <c r="L23" s="134" t="s">
        <v>16</v>
      </c>
      <c r="M23" s="135"/>
      <c r="N23" s="140" t="str">
        <f>IF(M23="","",IF(M23&gt;K23,3)+IF(M23=K23,2,1))</f>
        <v/>
      </c>
      <c r="Q23" s="13"/>
    </row>
    <row r="24" spans="2:17" x14ac:dyDescent="0.2">
      <c r="B24" s="140" t="str">
        <f>IF(D24="","",IF(D24&gt;F24,3)+IF(D24=F24,2,1))</f>
        <v/>
      </c>
      <c r="C24" s="24" t="str">
        <f>Q8</f>
        <v>Poligny</v>
      </c>
      <c r="D24" s="25"/>
      <c r="E24" s="26" t="str">
        <f>Q13</f>
        <v>Sportivement petanque</v>
      </c>
      <c r="F24" s="27"/>
      <c r="G24" s="140" t="str">
        <f>IF(F24="","",IF(F24&gt;D24,3)+IF(F24=D24,2,1))</f>
        <v/>
      </c>
      <c r="H24" s="22"/>
      <c r="I24" s="140" t="str">
        <f>IF(K24="","",IF(K24&gt;M24,3)+IF(K24=M24,2,1))</f>
        <v/>
      </c>
      <c r="J24" s="24" t="str">
        <f>Q13</f>
        <v>Sportivement petanque</v>
      </c>
      <c r="K24" s="25"/>
      <c r="L24" s="26" t="str">
        <f>Q9</f>
        <v>Moirans 2</v>
      </c>
      <c r="M24" s="27"/>
      <c r="N24" s="140" t="str">
        <f>IF(M24="","",IF(M24&gt;K24,3)+IF(M24=K24,2,1))</f>
        <v/>
      </c>
      <c r="Q24" s="13"/>
    </row>
    <row r="25" spans="2:17" x14ac:dyDescent="0.2">
      <c r="B25" s="140" t="str">
        <f>IF(D25="","",IF(D25&gt;F25,3)+IF(D25=F25,2,1))</f>
        <v/>
      </c>
      <c r="C25" s="16" t="str">
        <f>Q12</f>
        <v>Moirans 1</v>
      </c>
      <c r="D25" s="28"/>
      <c r="E25" s="17" t="str">
        <f>Q11</f>
        <v>Mont sous Vaudrey 2</v>
      </c>
      <c r="F25" s="29"/>
      <c r="G25" s="140" t="str">
        <f>IF(F25="","",IF(F25&gt;D25,3)+IF(F25=D25,2,1))</f>
        <v/>
      </c>
      <c r="H25" s="22"/>
      <c r="I25" s="140" t="str">
        <f>IF(K25="","",IF(K25&gt;M25,3)+IF(K25=M25,2,1))</f>
        <v/>
      </c>
      <c r="J25" s="16" t="str">
        <f>Q11</f>
        <v>Mont sous Vaudrey 2</v>
      </c>
      <c r="K25" s="28"/>
      <c r="L25" s="17" t="str">
        <f>Q14</f>
        <v>Ney pétanque</v>
      </c>
      <c r="M25" s="29"/>
      <c r="N25" s="140" t="str">
        <f>IF(M25="","",IF(M25&gt;K25,3)+IF(M25=K25,2,1))</f>
        <v/>
      </c>
      <c r="Q25"/>
    </row>
    <row r="26" spans="2:17" x14ac:dyDescent="0.2">
      <c r="B26" s="140" t="str">
        <f>IF(D26="","",IF(D26&gt;F26,3)+IF(D26=F26,2,1))</f>
        <v/>
      </c>
      <c r="C26" s="16" t="str">
        <f>Q14</f>
        <v>Ney pétanque</v>
      </c>
      <c r="D26" s="28"/>
      <c r="E26" s="17" t="str">
        <f>Q10</f>
        <v>Champvans</v>
      </c>
      <c r="F26" s="29"/>
      <c r="G26" s="140" t="str">
        <f>IF(F26="","",IF(F26&gt;D26,3)+IF(F26=D26,2,1))</f>
        <v/>
      </c>
      <c r="H26" s="22"/>
      <c r="I26" s="140" t="str">
        <f>IF(K26="","",IF(K26&gt;M26,3)+IF(K26=M26,2,1))</f>
        <v/>
      </c>
      <c r="J26" s="16" t="str">
        <f>Q10</f>
        <v>Champvans</v>
      </c>
      <c r="K26" s="28"/>
      <c r="L26" s="17" t="str">
        <f>Q12</f>
        <v>Moirans 1</v>
      </c>
      <c r="M26" s="29"/>
      <c r="N26" s="140" t="str">
        <f>IF(M26="","",IF(M26&gt;K26,3)+IF(M26=K26,2,1))</f>
        <v/>
      </c>
      <c r="Q26" s="140"/>
    </row>
    <row r="27" spans="2:17" x14ac:dyDescent="0.2">
      <c r="B27" s="140" t="str">
        <f>IF(D27="","",IF(D27&gt;F27,3)+IF(D27=F27,2,1))</f>
        <v/>
      </c>
      <c r="C27" s="30" t="str">
        <f>Q7</f>
        <v>St Claude</v>
      </c>
      <c r="D27" s="31"/>
      <c r="E27" s="32" t="str">
        <f>Q9</f>
        <v>Moirans 2</v>
      </c>
      <c r="F27" s="33"/>
      <c r="H27" s="22"/>
      <c r="I27" s="140" t="str">
        <f>IF(K27="","",IF(K27&gt;M27,3)+IF(K27=M27,2,1))</f>
        <v/>
      </c>
      <c r="J27" s="30" t="str">
        <f>Q8</f>
        <v>Poligny</v>
      </c>
      <c r="K27" s="31"/>
      <c r="L27" s="32" t="str">
        <f>Q7</f>
        <v>St Claude</v>
      </c>
      <c r="M27" s="33"/>
      <c r="N27" s="140" t="str">
        <f>IF(M27="","",IF(M27&gt;K27,3)+IF(M27=K27,2,1))</f>
        <v/>
      </c>
    </row>
    <row r="31" spans="2:17" ht="47.25" customHeight="1" x14ac:dyDescent="0.2"/>
  </sheetData>
  <sheetProtection selectLockedCells="1" selectUnlockedCells="1"/>
  <mergeCells count="15">
    <mergeCell ref="L11:M11"/>
    <mergeCell ref="C5:D5"/>
    <mergeCell ref="E5:F5"/>
    <mergeCell ref="C23:D23"/>
    <mergeCell ref="E23:F23"/>
    <mergeCell ref="C11:D11"/>
    <mergeCell ref="E11:F11"/>
    <mergeCell ref="J11:K11"/>
    <mergeCell ref="C17:D17"/>
    <mergeCell ref="E17:F17"/>
    <mergeCell ref="C1:O1"/>
    <mergeCell ref="C2:L2"/>
    <mergeCell ref="Q5:Q6"/>
    <mergeCell ref="J5:K5"/>
    <mergeCell ref="L5:M5"/>
  </mergeCells>
  <conditionalFormatting sqref="D1 D6:D10 D18:D22 K22 D24:D65536 K24:K65536">
    <cfRule type="cellIs" dxfId="443" priority="52" stopIfTrue="1" operator="greaterThan">
      <formula>F1</formula>
    </cfRule>
    <cfRule type="cellIs" dxfId="442" priority="53" stopIfTrue="1" operator="lessThan">
      <formula>F1</formula>
    </cfRule>
    <cfRule type="cellIs" dxfId="441" priority="54" stopIfTrue="1" operator="equal">
      <formula>F1</formula>
    </cfRule>
  </conditionalFormatting>
  <conditionalFormatting sqref="F1:H4 F6:F10 F18:F22 M22 F24:F27">
    <cfRule type="cellIs" dxfId="440" priority="28" stopIfTrue="1" operator="greaterThan">
      <formula>D1</formula>
    </cfRule>
    <cfRule type="cellIs" dxfId="439" priority="29" stopIfTrue="1" operator="lessThan">
      <formula>D1</formula>
    </cfRule>
    <cfRule type="cellIs" dxfId="438" priority="30" stopIfTrue="1" operator="equal">
      <formula>D1</formula>
    </cfRule>
  </conditionalFormatting>
  <conditionalFormatting sqref="K1:K4 D3:D4">
    <cfRule type="cellIs" dxfId="437" priority="34" stopIfTrue="1" operator="greaterThan">
      <formula>F1</formula>
    </cfRule>
    <cfRule type="cellIs" dxfId="436" priority="35" stopIfTrue="1" operator="lessThan">
      <formula>F1</formula>
    </cfRule>
    <cfRule type="cellIs" dxfId="435" priority="36" stopIfTrue="1" operator="equal">
      <formula>F1</formula>
    </cfRule>
  </conditionalFormatting>
  <conditionalFormatting sqref="K6:K10 D12:D16 K12:K16">
    <cfRule type="cellIs" dxfId="434" priority="4" stopIfTrue="1" operator="greaterThan">
      <formula>F6</formula>
    </cfRule>
    <cfRule type="cellIs" dxfId="433" priority="5" stopIfTrue="1" operator="lessThan">
      <formula>F6</formula>
    </cfRule>
    <cfRule type="cellIs" dxfId="432" priority="6" stopIfTrue="1" operator="equal">
      <formula>F6</formula>
    </cfRule>
  </conditionalFormatting>
  <conditionalFormatting sqref="M6:M10 G10:G11 F12:F16 M12:M16 G17 M24:M65536">
    <cfRule type="cellIs" dxfId="431" priority="1" stopIfTrue="1" operator="greaterThan">
      <formula>D6</formula>
    </cfRule>
    <cfRule type="cellIs" dxfId="430" priority="2" stopIfTrue="1" operator="lessThan">
      <formula>D6</formula>
    </cfRule>
    <cfRule type="cellIs" dxfId="429" priority="3" stopIfTrue="1" operator="equal">
      <formula>D6</formula>
    </cfRule>
  </conditionalFormatting>
  <conditionalFormatting sqref="M4:N4">
    <cfRule type="cellIs" dxfId="428" priority="25" stopIfTrue="1" operator="greaterThan">
      <formula>K4</formula>
    </cfRule>
    <cfRule type="cellIs" dxfId="427" priority="26" stopIfTrue="1" operator="lessThan">
      <formula>K4</formula>
    </cfRule>
    <cfRule type="cellIs" dxfId="426" priority="27" stopIfTrue="1" operator="equal">
      <formula>K4</formula>
    </cfRule>
  </conditionalFormatting>
  <conditionalFormatting sqref="M1:O3 F28:H65536">
    <cfRule type="cellIs" dxfId="425" priority="49" stopIfTrue="1" operator="greaterThan">
      <formula>D1</formula>
    </cfRule>
    <cfRule type="cellIs" dxfId="424" priority="50" stopIfTrue="1" operator="lessThan">
      <formula>D1</formula>
    </cfRule>
    <cfRule type="cellIs" dxfId="423" priority="51" stopIfTrue="1" operator="equal">
      <formula>D1</formula>
    </cfRule>
  </conditionalFormatting>
  <conditionalFormatting sqref="N5 N10:N11">
    <cfRule type="cellIs" dxfId="422" priority="7" stopIfTrue="1" operator="greaterThan">
      <formula>L5</formula>
    </cfRule>
    <cfRule type="cellIs" dxfId="421" priority="8" stopIfTrue="1" operator="lessThan">
      <formula>L5</formula>
    </cfRule>
    <cfRule type="cellIs" dxfId="420" priority="9" stopIfTrue="1" operator="equal">
      <formula>L5</formula>
    </cfRule>
  </conditionalFormatting>
  <conditionalFormatting sqref="N28:O65536">
    <cfRule type="cellIs" dxfId="419" priority="322" stopIfTrue="1" operator="greaterThan">
      <formula>E27</formula>
    </cfRule>
    <cfRule type="cellIs" dxfId="418" priority="323" stopIfTrue="1" operator="lessThan">
      <formula>E27</formula>
    </cfRule>
    <cfRule type="cellIs" dxfId="417" priority="324" stopIfTrue="1" operator="equal">
      <formula>E27</formula>
    </cfRule>
  </conditionalFormatting>
  <pageMargins left="0.39370078740157483" right="0.39370078740157483" top="0.39370078740157483" bottom="0.39370078740157483" header="0" footer="0"/>
  <pageSetup paperSize="9" orientation="portrait" horizontalDpi="4294967293" verticalDpi="300" r:id="rId1"/>
  <headerFooter alignWithMargins="0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2">
    <tabColor theme="4" tint="-0.249977111117893"/>
    <pageSetUpPr fitToPage="1"/>
  </sheetPr>
  <dimension ref="B1:Q27"/>
  <sheetViews>
    <sheetView zoomScaleNormal="100" workbookViewId="0">
      <selection activeCell="T19" sqref="T19"/>
    </sheetView>
  </sheetViews>
  <sheetFormatPr baseColWidth="10" defaultColWidth="11.42578125" defaultRowHeight="12.75" x14ac:dyDescent="0.2"/>
  <cols>
    <col min="1" max="1" width="2.28515625" style="1" customWidth="1"/>
    <col min="2" max="2" width="3.28515625" style="1" customWidth="1"/>
    <col min="3" max="3" width="15.7109375" style="1" customWidth="1"/>
    <col min="4" max="4" width="4.7109375" style="1" customWidth="1"/>
    <col min="5" max="5" width="15.7109375" style="1" customWidth="1"/>
    <col min="6" max="6" width="4.5703125" style="1" customWidth="1"/>
    <col min="7" max="8" width="2.42578125" style="1" customWidth="1"/>
    <col min="9" max="9" width="4.42578125" style="1" customWidth="1"/>
    <col min="10" max="10" width="15.7109375" style="1" customWidth="1"/>
    <col min="11" max="11" width="4.7109375" style="1" customWidth="1"/>
    <col min="12" max="12" width="15.7109375" style="1" customWidth="1"/>
    <col min="13" max="13" width="4.28515625" style="1" customWidth="1"/>
    <col min="14" max="14" width="5.140625" style="1" customWidth="1"/>
    <col min="15" max="15" width="2.28515625" style="1" customWidth="1"/>
    <col min="16" max="16" width="3.7109375" style="1" hidden="1" customWidth="1"/>
    <col min="17" max="17" width="22.42578125" style="1" hidden="1" customWidth="1"/>
    <col min="18" max="18" width="11.42578125" style="1" customWidth="1"/>
    <col min="19" max="16384" width="11.42578125" style="1"/>
  </cols>
  <sheetData>
    <row r="1" spans="2:17" ht="20.25" x14ac:dyDescent="0.3">
      <c r="C1" s="173" t="s">
        <v>0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2:17" ht="20.25" customHeight="1" x14ac:dyDescent="0.3">
      <c r="C2" s="173" t="s">
        <v>17</v>
      </c>
      <c r="D2" s="173"/>
      <c r="E2" s="173"/>
      <c r="F2" s="173"/>
      <c r="G2" s="173"/>
      <c r="H2" s="173"/>
      <c r="I2" s="173"/>
      <c r="J2" s="173"/>
      <c r="K2" s="173"/>
      <c r="L2" s="173"/>
      <c r="M2" s="131"/>
      <c r="N2" s="131"/>
      <c r="O2" s="131"/>
    </row>
    <row r="3" spans="2:17" ht="15" customHeight="1" x14ac:dyDescent="0.2"/>
    <row r="4" spans="2:17" x14ac:dyDescent="0.2">
      <c r="B4" s="22"/>
      <c r="C4" s="175" t="s">
        <v>18</v>
      </c>
      <c r="D4" s="176"/>
      <c r="E4" s="177" t="str">
        <f>Elite!E5</f>
        <v>4/10/2025 à 8h30</v>
      </c>
      <c r="F4" s="178"/>
      <c r="G4" s="22"/>
      <c r="H4" s="22"/>
      <c r="I4" s="22"/>
      <c r="J4" s="175" t="s">
        <v>4</v>
      </c>
      <c r="K4" s="176"/>
      <c r="L4" s="177" t="str">
        <f>Elite!L5</f>
        <v>04/10/2025 à 14h30</v>
      </c>
      <c r="M4" s="178"/>
    </row>
    <row r="5" spans="2:17" x14ac:dyDescent="0.2">
      <c r="B5" s="140" t="str">
        <f>IF($D5="","",IF($D5&gt;$F5,3)+IF($D5=$F5,2,1))</f>
        <v/>
      </c>
      <c r="C5" s="24" t="str">
        <f>Q7</f>
        <v>Orgelet 1</v>
      </c>
      <c r="D5" s="25"/>
      <c r="E5" s="26" t="str">
        <f>Q8</f>
        <v xml:space="preserve">Poligny </v>
      </c>
      <c r="F5" s="27"/>
      <c r="G5" s="140" t="str">
        <f>IF(F5="","",IF(F5&gt;D5,3)+IF(F5=D5,2,1))</f>
        <v/>
      </c>
      <c r="H5" s="22"/>
      <c r="I5" s="140" t="str">
        <f t="shared" ref="I5:I14" si="0">IF(K5="","",IF(K5&gt;M5,3)+IF(K5=M5,2,1))</f>
        <v/>
      </c>
      <c r="J5" s="24" t="str">
        <f>Q7</f>
        <v>Orgelet 1</v>
      </c>
      <c r="K5" s="25"/>
      <c r="L5" s="26" t="str">
        <f>Q9</f>
        <v>DPC 2</v>
      </c>
      <c r="M5" s="27"/>
      <c r="N5" s="140" t="str">
        <f>IF(M5="","",IF(M5&gt;K5,3)+IF(M5=K5,2,1))</f>
        <v/>
      </c>
      <c r="Q5" s="174" t="s">
        <v>6</v>
      </c>
    </row>
    <row r="6" spans="2:17" x14ac:dyDescent="0.2">
      <c r="B6" s="140" t="str">
        <f>IF(D6="","",IF(D6&gt;F6,3)+IF(D6=F6,2,1))</f>
        <v/>
      </c>
      <c r="C6" s="16" t="str">
        <f>Q9</f>
        <v>DPC 2</v>
      </c>
      <c r="D6" s="28"/>
      <c r="E6" s="17" t="str">
        <f>Q10</f>
        <v>DPC4</v>
      </c>
      <c r="F6" s="29"/>
      <c r="G6" s="140" t="str">
        <f>IF(F6="","",IF(F6&gt;D6,3)+IF(F6=D6,2,1))</f>
        <v/>
      </c>
      <c r="H6" s="22"/>
      <c r="I6" s="140" t="str">
        <f t="shared" si="0"/>
        <v/>
      </c>
      <c r="J6" s="16" t="str">
        <f>Q8</f>
        <v xml:space="preserve">Poligny </v>
      </c>
      <c r="K6" s="28"/>
      <c r="L6" s="17" t="str">
        <f>Q10</f>
        <v>DPC4</v>
      </c>
      <c r="M6" s="29"/>
      <c r="N6" s="140" t="str">
        <f>IF(M6="","",IF(M6&gt;K6,3)+IF(M6=K6,2,1))</f>
        <v/>
      </c>
      <c r="Q6" s="174"/>
    </row>
    <row r="7" spans="2:17" x14ac:dyDescent="0.2">
      <c r="B7" s="140" t="str">
        <f>IF(D7="","",IF(D7&gt;F7,3)+IF(D7=F7,2,1))</f>
        <v/>
      </c>
      <c r="C7" s="16" t="str">
        <f>Q11</f>
        <v>Salins 3</v>
      </c>
      <c r="D7" s="28"/>
      <c r="E7" s="17" t="str">
        <f>Q12</f>
        <v>Mont sous Vaudrey 3</v>
      </c>
      <c r="F7" s="29"/>
      <c r="G7" s="140" t="str">
        <f>IF(F7="","",IF(F7&gt;D7,3)+IF(F7=D7,2,1))</f>
        <v/>
      </c>
      <c r="H7" s="22"/>
      <c r="I7" s="140" t="str">
        <f t="shared" si="0"/>
        <v/>
      </c>
      <c r="J7" s="16" t="str">
        <f>Q11</f>
        <v>Salins 3</v>
      </c>
      <c r="K7" s="28"/>
      <c r="L7" s="17" t="str">
        <f>Q13</f>
        <v>Gouriboule</v>
      </c>
      <c r="M7" s="29"/>
      <c r="N7" s="140" t="str">
        <f>IF(M7="","",IF(M7&gt;K7,3)+IF(M7=K7,2,1))</f>
        <v/>
      </c>
      <c r="P7" s="10">
        <v>1</v>
      </c>
      <c r="Q7" s="2" t="str">
        <f>'liste équipes'!B4</f>
        <v>Orgelet 1</v>
      </c>
    </row>
    <row r="8" spans="2:17" x14ac:dyDescent="0.2">
      <c r="B8" s="140" t="str">
        <f>IF(D8="","",IF(D8&gt;F8,3)+IF(D8=F8,2,1))</f>
        <v/>
      </c>
      <c r="C8" s="30" t="str">
        <f>Q13</f>
        <v>Gouriboule</v>
      </c>
      <c r="D8" s="31"/>
      <c r="E8" s="32" t="str">
        <f>Q14</f>
        <v>Champvans 4</v>
      </c>
      <c r="F8" s="33"/>
      <c r="G8" s="140" t="str">
        <f>IF(F8="","",IF(F8&gt;D8,3)+IF(F8=D8,2,1))</f>
        <v/>
      </c>
      <c r="H8" s="22"/>
      <c r="I8" s="140" t="str">
        <f t="shared" si="0"/>
        <v/>
      </c>
      <c r="J8" s="30" t="str">
        <f>Q12</f>
        <v>Mont sous Vaudrey 3</v>
      </c>
      <c r="K8" s="31"/>
      <c r="L8" s="32" t="str">
        <f>Q14</f>
        <v>Champvans 4</v>
      </c>
      <c r="M8" s="33"/>
      <c r="N8" s="140" t="str">
        <f>IF(M8="","",IF(M8&gt;K8,3)+IF(M8=K8,2,1))</f>
        <v/>
      </c>
      <c r="P8" s="10">
        <v>2</v>
      </c>
      <c r="Q8" s="2" t="str">
        <f>'liste équipes'!B5</f>
        <v xml:space="preserve">Poligny </v>
      </c>
    </row>
    <row r="9" spans="2:17" x14ac:dyDescent="0.2">
      <c r="B9" s="22"/>
      <c r="C9" s="22"/>
      <c r="D9" s="22"/>
      <c r="E9" s="22"/>
      <c r="F9" s="22"/>
      <c r="G9" s="22"/>
      <c r="H9" s="22"/>
      <c r="I9" s="140" t="str">
        <f t="shared" si="0"/>
        <v/>
      </c>
      <c r="J9" s="22"/>
      <c r="K9" s="22"/>
      <c r="L9" s="22"/>
      <c r="M9" s="22"/>
      <c r="P9" s="10">
        <v>3</v>
      </c>
      <c r="Q9" s="2" t="str">
        <f>'liste équipes'!B6</f>
        <v>DPC 2</v>
      </c>
    </row>
    <row r="10" spans="2:17" x14ac:dyDescent="0.2">
      <c r="B10" s="22"/>
      <c r="C10" s="175" t="s">
        <v>7</v>
      </c>
      <c r="D10" s="176"/>
      <c r="E10" s="177" t="str">
        <f>Elite!E11</f>
        <v>05/10/2025 à 8h30</v>
      </c>
      <c r="F10" s="178"/>
      <c r="G10" s="22"/>
      <c r="H10" s="22"/>
      <c r="I10" s="140" t="str">
        <f t="shared" si="0"/>
        <v/>
      </c>
      <c r="J10" s="175" t="s">
        <v>9</v>
      </c>
      <c r="K10" s="176"/>
      <c r="L10" s="177" t="str">
        <f>Elite!L11</f>
        <v>05/10/2025 à 14h30</v>
      </c>
      <c r="M10" s="178"/>
      <c r="P10" s="10">
        <v>4</v>
      </c>
      <c r="Q10" s="2" t="str">
        <f>'liste équipes'!B7</f>
        <v>DPC4</v>
      </c>
    </row>
    <row r="11" spans="2:17" x14ac:dyDescent="0.2">
      <c r="B11" s="140" t="str">
        <f>IF($D11="","",IF($D11&gt;$F11,3)+IF($D11=$F11,2,1))</f>
        <v/>
      </c>
      <c r="C11" s="24" t="str">
        <f>Q10</f>
        <v>DPC4</v>
      </c>
      <c r="D11" s="25"/>
      <c r="E11" s="26" t="str">
        <f>Q7</f>
        <v>Orgelet 1</v>
      </c>
      <c r="F11" s="27"/>
      <c r="G11" s="140" t="str">
        <f>IF($F11="","",IF($F11&gt;$D11,3)+IF($F11=$D11,2,1))</f>
        <v/>
      </c>
      <c r="H11" s="22"/>
      <c r="I11" s="140" t="str">
        <f t="shared" si="0"/>
        <v/>
      </c>
      <c r="J11" s="24" t="str">
        <f>Q11</f>
        <v>Salins 3</v>
      </c>
      <c r="K11" s="25"/>
      <c r="L11" s="26" t="str">
        <f>Q7</f>
        <v>Orgelet 1</v>
      </c>
      <c r="M11" s="27"/>
      <c r="N11" s="140" t="str">
        <f>IF(M11="","",IF(M11&gt;K11,3)+IF(M11=K11,2,1))</f>
        <v/>
      </c>
      <c r="P11" s="10">
        <v>5</v>
      </c>
      <c r="Q11" s="2" t="str">
        <f>'liste équipes'!B8</f>
        <v>Salins 3</v>
      </c>
    </row>
    <row r="12" spans="2:17" x14ac:dyDescent="0.2">
      <c r="B12" s="140" t="str">
        <f>IF(D12="","",IF(D12&gt;F12,3)+IF(D12=F12,2,1))</f>
        <v/>
      </c>
      <c r="C12" s="16" t="str">
        <f>Q8</f>
        <v xml:space="preserve">Poligny </v>
      </c>
      <c r="D12" s="28"/>
      <c r="E12" s="17" t="str">
        <f>Q9</f>
        <v>DPC 2</v>
      </c>
      <c r="F12" s="29"/>
      <c r="G12" s="140" t="str">
        <f>IF(F12="","",IF(F12&gt;D12,3)+IF(F12=D12,2,1))</f>
        <v/>
      </c>
      <c r="H12" s="22"/>
      <c r="I12" s="140" t="str">
        <f t="shared" si="0"/>
        <v/>
      </c>
      <c r="J12" s="16" t="str">
        <f>Q13</f>
        <v>Gouriboule</v>
      </c>
      <c r="K12" s="28"/>
      <c r="L12" s="17" t="str">
        <f>Q8</f>
        <v xml:space="preserve">Poligny </v>
      </c>
      <c r="M12" s="29"/>
      <c r="N12" s="140" t="str">
        <f>IF(M12="","",IF(M12&gt;K12,3)+IF(M12=K12,2,1))</f>
        <v/>
      </c>
      <c r="P12" s="10">
        <v>6</v>
      </c>
      <c r="Q12" s="2" t="str">
        <f>'liste équipes'!B9</f>
        <v>Mont sous Vaudrey 3</v>
      </c>
    </row>
    <row r="13" spans="2:17" x14ac:dyDescent="0.2">
      <c r="B13" s="140" t="str">
        <f>IF(D13="","",IF(D13&gt;F13,3)+IF(D13=F13,2,1))</f>
        <v/>
      </c>
      <c r="C13" s="16" t="str">
        <f>Q12</f>
        <v>Mont sous Vaudrey 3</v>
      </c>
      <c r="D13" s="28"/>
      <c r="E13" s="17" t="str">
        <f>Q13</f>
        <v>Gouriboule</v>
      </c>
      <c r="F13" s="29"/>
      <c r="G13" s="140" t="str">
        <f>IF(F13="","",IF(F13&gt;D13,3)+IF(F13=D13,2,1))</f>
        <v/>
      </c>
      <c r="H13" s="22"/>
      <c r="I13" s="140" t="str">
        <f t="shared" si="0"/>
        <v/>
      </c>
      <c r="J13" s="16" t="str">
        <f>Q9</f>
        <v>DPC 2</v>
      </c>
      <c r="K13" s="28"/>
      <c r="L13" s="17" t="str">
        <f>Q12</f>
        <v>Mont sous Vaudrey 3</v>
      </c>
      <c r="M13" s="29"/>
      <c r="N13" s="140" t="str">
        <f>IF(M13="","",IF(M13&gt;K13,3)+IF(M13=K13,2,1))</f>
        <v/>
      </c>
      <c r="P13" s="10">
        <v>7</v>
      </c>
      <c r="Q13" s="2" t="str">
        <f>'liste équipes'!B10</f>
        <v>Gouriboule</v>
      </c>
    </row>
    <row r="14" spans="2:17" x14ac:dyDescent="0.2">
      <c r="B14" s="140" t="str">
        <f>IF(D14="","",IF(D14&gt;F14,3)+IF(D14=F14,2,1))</f>
        <v/>
      </c>
      <c r="C14" s="30" t="str">
        <f>Q11</f>
        <v>Salins 3</v>
      </c>
      <c r="D14" s="31"/>
      <c r="E14" s="32" t="str">
        <f>Q14</f>
        <v>Champvans 4</v>
      </c>
      <c r="F14" s="33"/>
      <c r="G14" s="140" t="str">
        <f>IF(F14="","",IF(F14&gt;D14,3)+IF(F14=D14,2,1))</f>
        <v/>
      </c>
      <c r="H14" s="22"/>
      <c r="I14" s="140" t="str">
        <f t="shared" si="0"/>
        <v/>
      </c>
      <c r="J14" s="30" t="str">
        <f>Q10</f>
        <v>DPC4</v>
      </c>
      <c r="K14" s="31"/>
      <c r="L14" s="32" t="str">
        <f>Q14</f>
        <v>Champvans 4</v>
      </c>
      <c r="M14" s="33"/>
      <c r="N14" s="140" t="str">
        <f>IF(M14="","",IF(M14&gt;K14,3)+IF(M14=K14,2,1))</f>
        <v/>
      </c>
      <c r="P14" s="10">
        <v>8</v>
      </c>
      <c r="Q14" s="2" t="str">
        <f>'liste équipes'!B11</f>
        <v>Champvans 4</v>
      </c>
    </row>
    <row r="15" spans="2:17" x14ac:dyDescent="0.2">
      <c r="B15" s="140"/>
      <c r="C15" s="15"/>
      <c r="D15" s="140"/>
      <c r="E15" s="15"/>
      <c r="F15" s="140"/>
      <c r="G15" s="140"/>
      <c r="H15" s="22"/>
      <c r="I15" s="140"/>
      <c r="J15" s="15"/>
      <c r="K15" s="140"/>
      <c r="L15" s="15"/>
      <c r="M15" s="140"/>
      <c r="N15" s="140" t="str">
        <f>IF(M15="","",IF(M15&gt;K15,3)+IF(M15=K15,1,0))</f>
        <v/>
      </c>
      <c r="O15" s="140"/>
      <c r="P15" s="140"/>
      <c r="Q15" s="140"/>
    </row>
    <row r="16" spans="2:17" x14ac:dyDescent="0.2">
      <c r="B16" s="140" t="str">
        <f>IF(D16="","",IF(D16&gt;F16,3)+IF(D16=F16,2,1))</f>
        <v/>
      </c>
      <c r="C16" s="175" t="s">
        <v>11</v>
      </c>
      <c r="D16" s="176"/>
      <c r="E16" s="177" t="str">
        <f>Elite!E17</f>
        <v>18/10/2025 à 14h30</v>
      </c>
      <c r="F16" s="178"/>
      <c r="G16" s="140" t="str">
        <f>IF(F16="","",IF(F16&gt;D16,3)+IF(F16=D16,2,1))</f>
        <v/>
      </c>
      <c r="H16" s="22"/>
      <c r="O16" s="140"/>
      <c r="P16" s="140"/>
      <c r="Q16" s="140"/>
    </row>
    <row r="17" spans="2:17" x14ac:dyDescent="0.2">
      <c r="B17" s="140" t="str">
        <f>IF(D17="","",IF(D17&gt;F17,3)+IF(D17=F17,2,1))</f>
        <v/>
      </c>
      <c r="C17" s="24" t="str">
        <f>Q13</f>
        <v>Gouriboule</v>
      </c>
      <c r="D17" s="25"/>
      <c r="E17" s="26" t="str">
        <f>Q7</f>
        <v>Orgelet 1</v>
      </c>
      <c r="F17" s="27"/>
      <c r="G17" s="140" t="str">
        <f>IF(F17="","",IF(F17&gt;D17,3)+IF(F17=D17,2,1))</f>
        <v/>
      </c>
      <c r="H17" s="22"/>
      <c r="O17" s="140"/>
      <c r="P17" s="140"/>
      <c r="Q17" s="19"/>
    </row>
    <row r="18" spans="2:17" x14ac:dyDescent="0.2">
      <c r="B18" s="140" t="str">
        <f>IF(D18="","",IF(D18&gt;F18,3)+IF(D18=F18,2,1))</f>
        <v/>
      </c>
      <c r="C18" s="16" t="str">
        <f>Q8</f>
        <v xml:space="preserve">Poligny </v>
      </c>
      <c r="D18" s="28"/>
      <c r="E18" s="17" t="str">
        <f>Q11</f>
        <v>Salins 3</v>
      </c>
      <c r="F18" s="29"/>
      <c r="G18" s="140" t="str">
        <f>IF(F18="","",IF(F18&gt;D18,3)+IF(F18=D18,2,1))</f>
        <v/>
      </c>
      <c r="H18" s="22"/>
      <c r="O18" s="140"/>
      <c r="P18" s="140"/>
      <c r="Q18" s="19"/>
    </row>
    <row r="19" spans="2:17" x14ac:dyDescent="0.2">
      <c r="B19" s="140" t="str">
        <f>IF(D19="","",IF(D19&gt;F19,3)+IF(D19=F19,2,1))</f>
        <v/>
      </c>
      <c r="C19" s="16" t="str">
        <f>Q10</f>
        <v>DPC4</v>
      </c>
      <c r="D19" s="28"/>
      <c r="E19" s="17" t="str">
        <f>Q12</f>
        <v>Mont sous Vaudrey 3</v>
      </c>
      <c r="F19" s="29"/>
      <c r="G19" s="140" t="str">
        <f>IF($F19="","",IF($F19&gt;$D19,3)+IF($F19=$D19,2,1))</f>
        <v/>
      </c>
      <c r="H19" s="22"/>
      <c r="O19" s="140"/>
      <c r="P19" s="140"/>
      <c r="Q19" s="19"/>
    </row>
    <row r="20" spans="2:17" x14ac:dyDescent="0.2">
      <c r="B20" s="140" t="str">
        <f>IF(D20="","",IF(D20&gt;F20,3)+IF(D20=F20,2,1))</f>
        <v/>
      </c>
      <c r="C20" s="30" t="str">
        <f>Q9</f>
        <v>DPC 2</v>
      </c>
      <c r="D20" s="31"/>
      <c r="E20" s="32" t="str">
        <f>Q14</f>
        <v>Champvans 4</v>
      </c>
      <c r="F20" s="33"/>
      <c r="G20" s="140" t="str">
        <f>IF(F20="","",IF(F20&gt;D20,3)+IF(F20=D20,2,1))</f>
        <v/>
      </c>
      <c r="H20" s="22"/>
      <c r="Q20" s="19"/>
    </row>
    <row r="21" spans="2:17" x14ac:dyDescent="0.2">
      <c r="B21" s="140"/>
      <c r="C21" s="15"/>
      <c r="D21" s="140"/>
      <c r="E21" s="15"/>
      <c r="F21" s="140"/>
      <c r="G21" s="140"/>
      <c r="H21" s="22"/>
      <c r="I21" s="140"/>
      <c r="J21" s="15"/>
      <c r="K21" s="140"/>
      <c r="L21" s="15"/>
      <c r="M21" s="140"/>
      <c r="Q21" s="19"/>
    </row>
    <row r="22" spans="2:17" x14ac:dyDescent="0.2">
      <c r="B22" s="140" t="str">
        <f>IF(D22="","",IF(D22&gt;F22,3)+IF(D22=F22,2,1))</f>
        <v/>
      </c>
      <c r="C22" s="175" t="s">
        <v>13</v>
      </c>
      <c r="D22" s="176"/>
      <c r="E22" s="177" t="str">
        <f>Elite!E23</f>
        <v>19/10/2025 à 8h30</v>
      </c>
      <c r="F22" s="178"/>
      <c r="G22" s="140"/>
      <c r="H22" s="22"/>
      <c r="I22" s="140" t="str">
        <f>IF(K22="","",IF(K22&gt;M22,3)+IF(K22=M22,2,1))</f>
        <v/>
      </c>
      <c r="J22" s="132" t="s">
        <v>15</v>
      </c>
      <c r="K22" s="133"/>
      <c r="L22" s="134" t="str">
        <f>Elite!L23</f>
        <v>19/10/2025 à 14h30</v>
      </c>
      <c r="M22" s="135"/>
      <c r="N22" s="140" t="str">
        <f>IF(M22="","",IF(M22&gt;K22,3)+IF(M22=K22,2,1))</f>
        <v/>
      </c>
      <c r="Q22" s="19"/>
    </row>
    <row r="23" spans="2:17" x14ac:dyDescent="0.2">
      <c r="B23" s="140" t="str">
        <f>IF(D23="","",IF(D23&gt;F23,3)+IF(D23=F23,2,1))</f>
        <v/>
      </c>
      <c r="C23" s="24" t="str">
        <f>Q7</f>
        <v>Orgelet 1</v>
      </c>
      <c r="D23" s="25"/>
      <c r="E23" s="26" t="str">
        <f>Q12</f>
        <v>Mont sous Vaudrey 3</v>
      </c>
      <c r="F23" s="27"/>
      <c r="G23" s="140" t="str">
        <f>IF(F23="","",IF(F23&gt;D23,3)+IF(F23=D23,2,1))</f>
        <v/>
      </c>
      <c r="H23" s="22"/>
      <c r="I23" s="140" t="str">
        <f>IF(K23="","",IF(K23&gt;M23,3)+IF(K23=M23,2,1))</f>
        <v/>
      </c>
      <c r="J23" s="24" t="str">
        <f>Q12</f>
        <v>Mont sous Vaudrey 3</v>
      </c>
      <c r="K23" s="25"/>
      <c r="L23" s="26" t="str">
        <f>Q8</f>
        <v xml:space="preserve">Poligny </v>
      </c>
      <c r="M23" s="27"/>
      <c r="N23" s="140" t="str">
        <f>IF(M23="","",IF(M23&gt;K23,3)+IF(M23=K23,2,1))</f>
        <v/>
      </c>
      <c r="Q23" s="19"/>
    </row>
    <row r="24" spans="2:17" ht="13.5" customHeight="1" x14ac:dyDescent="0.2">
      <c r="B24" s="140" t="str">
        <f>IF(D24="","",IF(D24&gt;F24,3)+IF(D24=F24,2,1))</f>
        <v/>
      </c>
      <c r="C24" s="16" t="str">
        <f>Q11</f>
        <v>Salins 3</v>
      </c>
      <c r="D24" s="28"/>
      <c r="E24" s="17" t="str">
        <f>Q10</f>
        <v>DPC4</v>
      </c>
      <c r="F24" s="29"/>
      <c r="G24" s="140" t="str">
        <f>IF(F24="","",IF(F24&gt;D24,3)+IF(F24=D24,2,1))</f>
        <v/>
      </c>
      <c r="H24" s="22"/>
      <c r="I24" s="140" t="str">
        <f>IF(K24="","",IF(K24&gt;M24,3)+IF(K24=M24,2,1))</f>
        <v/>
      </c>
      <c r="J24" s="16" t="str">
        <f>Q10</f>
        <v>DPC4</v>
      </c>
      <c r="K24" s="28"/>
      <c r="L24" s="17" t="str">
        <f>Q13</f>
        <v>Gouriboule</v>
      </c>
      <c r="M24" s="29"/>
      <c r="N24" s="140" t="str">
        <f>IF(M24="","",IF(M24&gt;K24,3)+IF(M24=K24,2,1))</f>
        <v/>
      </c>
      <c r="Q24" s="19"/>
    </row>
    <row r="25" spans="2:17" x14ac:dyDescent="0.2">
      <c r="B25" s="140" t="str">
        <f>IF(D25="","",IF(D25&gt;F25,3)+IF(D25=F25,2,1))</f>
        <v/>
      </c>
      <c r="C25" s="16" t="str">
        <f>Q13</f>
        <v>Gouriboule</v>
      </c>
      <c r="D25" s="28"/>
      <c r="E25" s="17" t="str">
        <f>Q9</f>
        <v>DPC 2</v>
      </c>
      <c r="F25" s="29"/>
      <c r="G25" s="140" t="str">
        <f>IF(F25="","",IF(F25&gt;D25,3)+IF(F25=D25,2,1))</f>
        <v/>
      </c>
      <c r="H25" s="22"/>
      <c r="I25" s="140" t="str">
        <f>IF(K25="","",IF(K25&gt;M25,3)+IF(K25=M25,2,1))</f>
        <v/>
      </c>
      <c r="J25" s="16" t="str">
        <f>Q9</f>
        <v>DPC 2</v>
      </c>
      <c r="K25" s="28"/>
      <c r="L25" s="17" t="str">
        <f>Q11</f>
        <v>Salins 3</v>
      </c>
      <c r="M25" s="29"/>
      <c r="N25" s="140" t="str">
        <f>IF(M25="","",IF(M25&gt;K25,3)+IF(M25=K25,2,1))</f>
        <v/>
      </c>
    </row>
    <row r="26" spans="2:17" x14ac:dyDescent="0.2">
      <c r="B26" s="140" t="str">
        <f>IF(D26="","",IF(D26&gt;F26,3)+IF(D26=F26,2,1))</f>
        <v/>
      </c>
      <c r="C26" s="30" t="str">
        <f>Q8</f>
        <v xml:space="preserve">Poligny </v>
      </c>
      <c r="D26" s="31"/>
      <c r="E26" s="32" t="str">
        <f>Q14</f>
        <v>Champvans 4</v>
      </c>
      <c r="F26" s="33"/>
      <c r="H26" s="22"/>
      <c r="I26" s="140" t="str">
        <f>IF(K26="","",IF(K26&gt;M26,3)+IF(K26=M26,2,1))</f>
        <v/>
      </c>
      <c r="J26" s="30" t="str">
        <f>Q7</f>
        <v>Orgelet 1</v>
      </c>
      <c r="K26" s="31"/>
      <c r="L26" s="32" t="str">
        <f>Q14</f>
        <v>Champvans 4</v>
      </c>
      <c r="M26" s="33"/>
      <c r="N26" s="140" t="str">
        <f>IF(M26="","",IF(M26&gt;K26,3)+IF(M26=K26,2,1))</f>
        <v/>
      </c>
    </row>
    <row r="27" spans="2:17" x14ac:dyDescent="0.2">
      <c r="B27" s="140"/>
    </row>
  </sheetData>
  <sheetProtection selectLockedCells="1" selectUnlockedCells="1"/>
  <mergeCells count="15">
    <mergeCell ref="C16:D16"/>
    <mergeCell ref="L4:M4"/>
    <mergeCell ref="C2:L2"/>
    <mergeCell ref="J4:K4"/>
    <mergeCell ref="C22:D22"/>
    <mergeCell ref="L10:M10"/>
    <mergeCell ref="E22:F22"/>
    <mergeCell ref="E16:F16"/>
    <mergeCell ref="Q5:Q6"/>
    <mergeCell ref="C1:O1"/>
    <mergeCell ref="C10:D10"/>
    <mergeCell ref="E10:F10"/>
    <mergeCell ref="J10:K10"/>
    <mergeCell ref="C4:D4"/>
    <mergeCell ref="E4:F4"/>
  </mergeCells>
  <phoneticPr fontId="4" type="noConversion"/>
  <conditionalFormatting sqref="C27">
    <cfRule type="cellIs" dxfId="416" priority="40" stopIfTrue="1" operator="greaterThan">
      <formula>#REF!</formula>
    </cfRule>
    <cfRule type="cellIs" dxfId="415" priority="41" stopIfTrue="1" operator="lessThan">
      <formula>#REF!</formula>
    </cfRule>
    <cfRule type="cellIs" dxfId="414" priority="42" stopIfTrue="1" operator="equal">
      <formula>#REF!</formula>
    </cfRule>
  </conditionalFormatting>
  <conditionalFormatting sqref="D1 K1:K3 D3 K21 D23:D26 D28:D65536 K28:K65536">
    <cfRule type="cellIs" dxfId="413" priority="28" stopIfTrue="1" operator="greaterThan">
      <formula>F1</formula>
    </cfRule>
    <cfRule type="cellIs" dxfId="412" priority="29" stopIfTrue="1" operator="lessThan">
      <formula>F1</formula>
    </cfRule>
    <cfRule type="cellIs" dxfId="411" priority="30" stopIfTrue="1" operator="equal">
      <formula>F1</formula>
    </cfRule>
  </conditionalFormatting>
  <conditionalFormatting sqref="D5:D9 K5:K9 D11:D15 K11:K15 D17:D21 K23:K26">
    <cfRule type="cellIs" dxfId="410" priority="4" stopIfTrue="1" operator="greaterThan">
      <formula>F5</formula>
    </cfRule>
    <cfRule type="cellIs" dxfId="409" priority="5" stopIfTrue="1" operator="lessThan">
      <formula>F5</formula>
    </cfRule>
    <cfRule type="cellIs" dxfId="408" priority="6" stopIfTrue="1" operator="equal">
      <formula>F5</formula>
    </cfRule>
  </conditionalFormatting>
  <conditionalFormatting sqref="F1:H3 M1:O3 M21 F23:F26 F28:H65536 M28:O65536">
    <cfRule type="cellIs" dxfId="407" priority="25" stopIfTrue="1" operator="greaterThan">
      <formula>D1</formula>
    </cfRule>
    <cfRule type="cellIs" dxfId="406" priority="26" stopIfTrue="1" operator="lessThan">
      <formula>D1</formula>
    </cfRule>
    <cfRule type="cellIs" dxfId="405" priority="27" stopIfTrue="1" operator="equal">
      <formula>D1</formula>
    </cfRule>
  </conditionalFormatting>
  <conditionalFormatting sqref="G4 F5:F9 M5:M9 G9:G10 F11:F15 M11:M15 F17:F21 M23:M26">
    <cfRule type="cellIs" dxfId="404" priority="1" stopIfTrue="1" operator="greaterThan">
      <formula>D4</formula>
    </cfRule>
    <cfRule type="cellIs" dxfId="403" priority="2" stopIfTrue="1" operator="lessThan">
      <formula>D4</formula>
    </cfRule>
    <cfRule type="cellIs" dxfId="402" priority="3" stopIfTrue="1" operator="equal">
      <formula>D4</formula>
    </cfRule>
  </conditionalFormatting>
  <conditionalFormatting sqref="N4 N9:N10">
    <cfRule type="cellIs" dxfId="401" priority="7" stopIfTrue="1" operator="greaterThan">
      <formula>L4</formula>
    </cfRule>
    <cfRule type="cellIs" dxfId="400" priority="8" stopIfTrue="1" operator="lessThan">
      <formula>L4</formula>
    </cfRule>
    <cfRule type="cellIs" dxfId="399" priority="9" stopIfTrue="1" operator="equal">
      <formula>L4</formula>
    </cfRule>
  </conditionalFormatting>
  <pageMargins left="0.39370078740157483" right="0.39370078740157483" top="0.39370078740157483" bottom="0.39370078740157483" header="0" footer="0"/>
  <pageSetup paperSize="9" orientation="landscape" horizontalDpi="4294967293" verticalDpi="300" r:id="rId1"/>
  <headerFooter alignWithMargins="0"/>
  <drawing r:id="rId2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B1:Q30"/>
  <sheetViews>
    <sheetView zoomScaleNormal="100" workbookViewId="0">
      <selection activeCell="C25" sqref="C25"/>
    </sheetView>
  </sheetViews>
  <sheetFormatPr baseColWidth="10" defaultColWidth="11.42578125" defaultRowHeight="12.75" x14ac:dyDescent="0.2"/>
  <cols>
    <col min="1" max="1" width="2.28515625" style="1" customWidth="1"/>
    <col min="2" max="2" width="3.28515625" style="1" customWidth="1"/>
    <col min="3" max="3" width="15.7109375" style="1" customWidth="1"/>
    <col min="4" max="4" width="4.7109375" style="1" customWidth="1"/>
    <col min="5" max="5" width="15.7109375" style="1" customWidth="1"/>
    <col min="6" max="6" width="4.5703125" style="1" customWidth="1"/>
    <col min="7" max="8" width="2.42578125" style="1" customWidth="1"/>
    <col min="9" max="9" width="4.42578125" style="1" customWidth="1"/>
    <col min="10" max="10" width="15.7109375" style="1" customWidth="1"/>
    <col min="11" max="11" width="4.7109375" style="1" customWidth="1"/>
    <col min="12" max="12" width="15.7109375" style="1" customWidth="1"/>
    <col min="13" max="13" width="4.28515625" style="1" customWidth="1"/>
    <col min="14" max="14" width="5.140625" style="1" customWidth="1"/>
    <col min="15" max="15" width="2.28515625" style="1" hidden="1" customWidth="1"/>
    <col min="16" max="16" width="3.7109375" style="1" hidden="1" customWidth="1"/>
    <col min="17" max="17" width="22.42578125" style="69" hidden="1" customWidth="1"/>
    <col min="18" max="18" width="11.42578125" style="1" customWidth="1"/>
    <col min="19" max="16384" width="11.42578125" style="1"/>
  </cols>
  <sheetData>
    <row r="1" spans="2:17" ht="20.25" x14ac:dyDescent="0.3">
      <c r="C1" s="173" t="s">
        <v>0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2:17" ht="20.25" customHeight="1" x14ac:dyDescent="0.3">
      <c r="C2" s="173" t="s">
        <v>19</v>
      </c>
      <c r="D2" s="173"/>
      <c r="E2" s="173"/>
      <c r="F2" s="173"/>
      <c r="G2" s="173"/>
      <c r="H2" s="173"/>
      <c r="I2" s="173"/>
      <c r="J2" s="173"/>
      <c r="K2" s="173"/>
      <c r="L2" s="173"/>
      <c r="M2" s="131"/>
      <c r="N2" s="131"/>
      <c r="O2" s="131"/>
    </row>
    <row r="3" spans="2:17" ht="15" customHeight="1" x14ac:dyDescent="0.2"/>
    <row r="4" spans="2:17" x14ac:dyDescent="0.2">
      <c r="B4" s="22"/>
      <c r="C4" s="175" t="s">
        <v>18</v>
      </c>
      <c r="D4" s="176"/>
      <c r="E4" s="177" t="str">
        <f>Elite!E5</f>
        <v>4/10/2025 à 8h30</v>
      </c>
      <c r="F4" s="178"/>
      <c r="G4" s="22"/>
      <c r="H4" s="22"/>
      <c r="I4" s="22"/>
      <c r="J4" s="175" t="s">
        <v>4</v>
      </c>
      <c r="K4" s="176"/>
      <c r="L4" s="177" t="str">
        <f>Elite!L5</f>
        <v>04/10/2025 à 14h30</v>
      </c>
      <c r="M4" s="178"/>
    </row>
    <row r="5" spans="2:17" x14ac:dyDescent="0.2">
      <c r="B5" s="140" t="str">
        <f>IF($D5="","",IF($D5&gt;$F5,3)+IF($D5=$F5,2,1))</f>
        <v/>
      </c>
      <c r="C5" s="24" t="str">
        <f>Q7</f>
        <v>Champagnole 1</v>
      </c>
      <c r="D5" s="25"/>
      <c r="E5" s="26" t="str">
        <f>Q8</f>
        <v>Pont de Poitte 2</v>
      </c>
      <c r="F5" s="27"/>
      <c r="G5" s="140" t="str">
        <f>IF(F5="","",IF(F5&gt;D5,3)+IF(F5=D5,2,1))</f>
        <v/>
      </c>
      <c r="H5" s="22"/>
      <c r="I5" s="140" t="str">
        <f t="shared" ref="I5:I14" si="0">IF(K5="","",IF(K5&gt;M5,3)+IF(K5=M5,2,1))</f>
        <v/>
      </c>
      <c r="J5" s="24" t="str">
        <f>Q7</f>
        <v>Champagnole 1</v>
      </c>
      <c r="K5" s="25"/>
      <c r="L5" s="26" t="str">
        <f>Q9</f>
        <v>Bletterans 3</v>
      </c>
      <c r="M5" s="27"/>
      <c r="N5" s="140" t="str">
        <f>IF(M5="","",IF(M5&gt;K5,3)+IF(M5=K5,2,1))</f>
        <v/>
      </c>
      <c r="Q5" s="174" t="s">
        <v>6</v>
      </c>
    </row>
    <row r="6" spans="2:17" x14ac:dyDescent="0.2">
      <c r="B6" s="140" t="str">
        <f>IF(D6="","",IF(D6&gt;F6,3)+IF(D6=F6,2,1))</f>
        <v/>
      </c>
      <c r="C6" s="16" t="str">
        <f>Q9</f>
        <v>Bletterans 3</v>
      </c>
      <c r="D6" s="28"/>
      <c r="E6" s="17" t="str">
        <f>Q10</f>
        <v>Arinthod</v>
      </c>
      <c r="F6" s="29"/>
      <c r="G6" s="140" t="str">
        <f>IF(F6="","",IF(F6&gt;D6,3)+IF(F6=D6,2,1))</f>
        <v/>
      </c>
      <c r="H6" s="22"/>
      <c r="I6" s="140" t="str">
        <f t="shared" si="0"/>
        <v/>
      </c>
      <c r="J6" s="16" t="str">
        <f>Q8</f>
        <v>Pont de Poitte 2</v>
      </c>
      <c r="K6" s="28"/>
      <c r="L6" s="17" t="str">
        <f>Q10</f>
        <v>Arinthod</v>
      </c>
      <c r="M6" s="29"/>
      <c r="N6" s="140" t="str">
        <f>IF(M6="","",IF(M6&gt;K6,3)+IF(M6=K6,2,1))</f>
        <v/>
      </c>
      <c r="Q6" s="174"/>
    </row>
    <row r="7" spans="2:17" x14ac:dyDescent="0.2">
      <c r="B7" s="140" t="str">
        <f>IF(D7="","",IF(D7&gt;F7,3)+IF(D7=F7,2,1))</f>
        <v/>
      </c>
      <c r="C7" s="16" t="str">
        <f>Q11</f>
        <v>PCHS 1</v>
      </c>
      <c r="D7" s="28"/>
      <c r="E7" s="17" t="str">
        <f>Q12</f>
        <v>PCHS 3</v>
      </c>
      <c r="F7" s="29"/>
      <c r="G7" s="140" t="str">
        <f>IF(F7="","",IF(F7&gt;D7,3)+IF(F7=D7,2,1))</f>
        <v/>
      </c>
      <c r="H7" s="22"/>
      <c r="I7" s="140" t="str">
        <f t="shared" si="0"/>
        <v/>
      </c>
      <c r="J7" s="16" t="str">
        <f>Q11</f>
        <v>PCHS 1</v>
      </c>
      <c r="K7" s="28"/>
      <c r="L7" s="17" t="str">
        <f>Q13</f>
        <v>ABJ 2</v>
      </c>
      <c r="M7" s="29"/>
      <c r="N7" s="140" t="str">
        <f>IF(M7="","",IF(M7&gt;K7,3)+IF(M7=K7,2,1))</f>
        <v/>
      </c>
      <c r="P7" s="10">
        <v>1</v>
      </c>
      <c r="Q7" s="70" t="str">
        <f>+'liste équipes'!C4</f>
        <v>Champagnole 1</v>
      </c>
    </row>
    <row r="8" spans="2:17" x14ac:dyDescent="0.2">
      <c r="B8" s="140" t="str">
        <f>IF(D8="","",IF(D8&gt;F8,3)+IF(D8=F8,2,1))</f>
        <v/>
      </c>
      <c r="C8" s="30" t="str">
        <f>Q13</f>
        <v>ABJ 2</v>
      </c>
      <c r="D8" s="31"/>
      <c r="E8" s="32" t="str">
        <f>Q14</f>
        <v>Moirans 3</v>
      </c>
      <c r="F8" s="33"/>
      <c r="G8" s="140" t="str">
        <f>IF(F8="","",IF(F8&gt;D8,3)+IF(F8=D8,2,1))</f>
        <v/>
      </c>
      <c r="H8" s="22"/>
      <c r="I8" s="140" t="str">
        <f t="shared" si="0"/>
        <v/>
      </c>
      <c r="J8" s="30" t="str">
        <f>Q12</f>
        <v>PCHS 3</v>
      </c>
      <c r="K8" s="31"/>
      <c r="L8" s="32" t="str">
        <f>Q14</f>
        <v>Moirans 3</v>
      </c>
      <c r="M8" s="33"/>
      <c r="N8" s="140" t="str">
        <f>IF(M8="","",IF(M8&gt;K8,3)+IF(M8=K8,2,1))</f>
        <v/>
      </c>
      <c r="P8" s="10">
        <v>2</v>
      </c>
      <c r="Q8" s="70" t="str">
        <f>+'liste équipes'!C5</f>
        <v>Pont de Poitte 2</v>
      </c>
    </row>
    <row r="9" spans="2:17" x14ac:dyDescent="0.2">
      <c r="B9" s="22"/>
      <c r="C9" s="22"/>
      <c r="D9" s="22"/>
      <c r="E9" s="22"/>
      <c r="F9" s="22"/>
      <c r="G9" s="22"/>
      <c r="H9" s="22"/>
      <c r="I9" s="140" t="str">
        <f t="shared" si="0"/>
        <v/>
      </c>
      <c r="J9" s="22"/>
      <c r="K9" s="22"/>
      <c r="L9" s="22"/>
      <c r="M9" s="22"/>
      <c r="P9" s="10">
        <v>3</v>
      </c>
      <c r="Q9" s="70" t="str">
        <f>+'liste équipes'!C6</f>
        <v>Bletterans 3</v>
      </c>
    </row>
    <row r="10" spans="2:17" x14ac:dyDescent="0.2">
      <c r="B10" s="22"/>
      <c r="C10" s="175" t="s">
        <v>7</v>
      </c>
      <c r="D10" s="176"/>
      <c r="E10" s="177" t="str">
        <f>Elite!E11</f>
        <v>05/10/2025 à 8h30</v>
      </c>
      <c r="F10" s="178"/>
      <c r="G10" s="22"/>
      <c r="H10" s="22"/>
      <c r="I10" s="140" t="str">
        <f t="shared" si="0"/>
        <v/>
      </c>
      <c r="J10" s="175" t="s">
        <v>9</v>
      </c>
      <c r="K10" s="176"/>
      <c r="L10" s="177" t="str">
        <f>Elite!L11</f>
        <v>05/10/2025 à 14h30</v>
      </c>
      <c r="M10" s="178"/>
      <c r="P10" s="10">
        <v>4</v>
      </c>
      <c r="Q10" s="70" t="str">
        <f>+'liste équipes'!C7</f>
        <v>Arinthod</v>
      </c>
    </row>
    <row r="11" spans="2:17" x14ac:dyDescent="0.2">
      <c r="B11" s="140" t="str">
        <f>IF($D11="","",IF($D11&gt;$F11,3)+IF($D11=$F11,2,1))</f>
        <v/>
      </c>
      <c r="C11" s="24" t="str">
        <f>Q10</f>
        <v>Arinthod</v>
      </c>
      <c r="D11" s="25"/>
      <c r="E11" s="26" t="str">
        <f>Q7</f>
        <v>Champagnole 1</v>
      </c>
      <c r="F11" s="27"/>
      <c r="G11" s="140" t="str">
        <f>IF($F11="","",IF($F11&gt;$D11,3)+IF($F11=$D11,2,1))</f>
        <v/>
      </c>
      <c r="H11" s="22"/>
      <c r="I11" s="140" t="str">
        <f t="shared" si="0"/>
        <v/>
      </c>
      <c r="J11" s="24" t="str">
        <f>Q11</f>
        <v>PCHS 1</v>
      </c>
      <c r="K11" s="25"/>
      <c r="L11" s="26" t="str">
        <f>Q7</f>
        <v>Champagnole 1</v>
      </c>
      <c r="M11" s="27"/>
      <c r="N11" s="140" t="str">
        <f>IF(M11="","",IF(M11&gt;K11,3)+IF(M11=K11,2,1))</f>
        <v/>
      </c>
      <c r="P11" s="10">
        <v>5</v>
      </c>
      <c r="Q11" s="70" t="str">
        <f>+'liste équipes'!C8</f>
        <v>PCHS 1</v>
      </c>
    </row>
    <row r="12" spans="2:17" x14ac:dyDescent="0.2">
      <c r="B12" s="140" t="str">
        <f>IF(D12="","",IF(D12&gt;F12,3)+IF(D12=F12,2,1))</f>
        <v/>
      </c>
      <c r="C12" s="16" t="str">
        <f>Q8</f>
        <v>Pont de Poitte 2</v>
      </c>
      <c r="D12" s="28"/>
      <c r="E12" s="17" t="str">
        <f>Q9</f>
        <v>Bletterans 3</v>
      </c>
      <c r="F12" s="29"/>
      <c r="G12" s="140" t="str">
        <f>IF(F12="","",IF(F12&gt;D12,3)+IF(F12=D12,2,1))</f>
        <v/>
      </c>
      <c r="H12" s="22"/>
      <c r="I12" s="140" t="str">
        <f t="shared" si="0"/>
        <v/>
      </c>
      <c r="J12" s="16" t="str">
        <f>Q13</f>
        <v>ABJ 2</v>
      </c>
      <c r="K12" s="28"/>
      <c r="L12" s="17" t="str">
        <f>Q8</f>
        <v>Pont de Poitte 2</v>
      </c>
      <c r="M12" s="29"/>
      <c r="N12" s="140" t="str">
        <f>IF(M12="","",IF(M12&gt;K12,3)+IF(M12=K12,2,1))</f>
        <v/>
      </c>
      <c r="P12" s="10">
        <v>6</v>
      </c>
      <c r="Q12" s="70" t="s">
        <v>20</v>
      </c>
    </row>
    <row r="13" spans="2:17" x14ac:dyDescent="0.2">
      <c r="B13" s="140" t="str">
        <f>IF(D13="","",IF(D13&gt;F13,3)+IF(D13=F13,2,1))</f>
        <v/>
      </c>
      <c r="C13" s="16" t="str">
        <f>Q12</f>
        <v>PCHS 3</v>
      </c>
      <c r="D13" s="28"/>
      <c r="E13" s="17" t="str">
        <f>Q13</f>
        <v>ABJ 2</v>
      </c>
      <c r="F13" s="29"/>
      <c r="G13" s="140" t="str">
        <f>IF(F13="","",IF(F13&gt;D13,3)+IF(F13=D13,2,1))</f>
        <v/>
      </c>
      <c r="H13" s="22"/>
      <c r="I13" s="140" t="str">
        <f t="shared" si="0"/>
        <v/>
      </c>
      <c r="J13" s="16" t="str">
        <f>Q9</f>
        <v>Bletterans 3</v>
      </c>
      <c r="K13" s="28"/>
      <c r="L13" s="17" t="str">
        <f>Q12</f>
        <v>PCHS 3</v>
      </c>
      <c r="M13" s="29"/>
      <c r="N13" s="140" t="str">
        <f>IF(M13="","",IF(M13&gt;K13,3)+IF(M13=K13,2,1))</f>
        <v/>
      </c>
      <c r="P13" s="10">
        <v>7</v>
      </c>
      <c r="Q13" s="70" t="s">
        <v>21</v>
      </c>
    </row>
    <row r="14" spans="2:17" x14ac:dyDescent="0.2">
      <c r="B14" s="140" t="str">
        <f>IF(D14="","",IF(D14&gt;F14,3)+IF(D14=F14,2,1))</f>
        <v/>
      </c>
      <c r="C14" s="30" t="str">
        <f>Q11</f>
        <v>PCHS 1</v>
      </c>
      <c r="D14" s="31"/>
      <c r="E14" s="32" t="str">
        <f>Q14</f>
        <v>Moirans 3</v>
      </c>
      <c r="F14" s="33"/>
      <c r="G14" s="140" t="str">
        <f>IF(F14="","",IF(F14&gt;D14,3)+IF(F14=D14,2,1))</f>
        <v/>
      </c>
      <c r="H14" s="22"/>
      <c r="I14" s="140" t="str">
        <f t="shared" si="0"/>
        <v/>
      </c>
      <c r="J14" s="30" t="str">
        <f>Q10</f>
        <v>Arinthod</v>
      </c>
      <c r="K14" s="31"/>
      <c r="L14" s="32" t="str">
        <f>Q14</f>
        <v>Moirans 3</v>
      </c>
      <c r="M14" s="33"/>
      <c r="N14" s="140" t="str">
        <f>IF(M14="","",IF(M14&gt;K14,3)+IF(M14=K14,2,1))</f>
        <v/>
      </c>
      <c r="P14" s="10">
        <v>8</v>
      </c>
      <c r="Q14" s="70" t="str">
        <f>+'liste équipes'!C11</f>
        <v>Moirans 3</v>
      </c>
    </row>
    <row r="15" spans="2:17" x14ac:dyDescent="0.2">
      <c r="B15" s="140"/>
      <c r="C15" s="15"/>
      <c r="D15" s="140"/>
      <c r="E15" s="15"/>
      <c r="F15" s="140"/>
      <c r="G15" s="140"/>
      <c r="H15" s="22"/>
      <c r="I15" s="140"/>
      <c r="J15" s="15"/>
      <c r="K15" s="140"/>
      <c r="L15" s="15"/>
      <c r="M15" s="140"/>
      <c r="N15" s="140" t="str">
        <f>IF(M15="","",IF(M15&gt;K15,3)+IF(M15=K15,1,0))</f>
        <v/>
      </c>
      <c r="O15" s="140"/>
      <c r="P15" s="140"/>
      <c r="Q15" s="71"/>
    </row>
    <row r="16" spans="2:17" x14ac:dyDescent="0.2">
      <c r="B16" s="140" t="str">
        <f>IF(D16="","",IF(D16&gt;F16,3)+IF(D16=F16,2,1))</f>
        <v/>
      </c>
      <c r="C16" s="175" t="s">
        <v>11</v>
      </c>
      <c r="D16" s="176"/>
      <c r="E16" s="177" t="str">
        <f>Elite!E17</f>
        <v>18/10/2025 à 14h30</v>
      </c>
      <c r="F16" s="178"/>
      <c r="G16" s="140" t="str">
        <f>IF(F16="","",IF(F16&gt;D16,3)+IF(F16=D16,2,1))</f>
        <v/>
      </c>
      <c r="H16" s="22"/>
      <c r="O16" s="140"/>
      <c r="P16" s="140"/>
      <c r="Q16" s="72"/>
    </row>
    <row r="17" spans="2:17" x14ac:dyDescent="0.2">
      <c r="B17" s="140" t="str">
        <f>IF(D17="","",IF(D17&gt;F17,3)+IF(D17=F17,2,1))</f>
        <v/>
      </c>
      <c r="C17" s="24" t="str">
        <f>Q13</f>
        <v>ABJ 2</v>
      </c>
      <c r="D17" s="25"/>
      <c r="E17" s="26" t="str">
        <f>Q7</f>
        <v>Champagnole 1</v>
      </c>
      <c r="F17" s="27"/>
      <c r="G17" s="140" t="str">
        <f>IF(F17="","",IF(F17&gt;D17,3)+IF(F17=D17,2,1))</f>
        <v/>
      </c>
      <c r="H17" s="22"/>
      <c r="O17" s="140"/>
      <c r="P17" s="140"/>
    </row>
    <row r="18" spans="2:17" x14ac:dyDescent="0.2">
      <c r="B18" s="140" t="str">
        <f>IF(D18="","",IF(D18&gt;F18,3)+IF(D18=F18,2,1))</f>
        <v/>
      </c>
      <c r="C18" s="16" t="str">
        <f>Q8</f>
        <v>Pont de Poitte 2</v>
      </c>
      <c r="D18" s="28"/>
      <c r="E18" s="17" t="str">
        <f>Q11</f>
        <v>PCHS 1</v>
      </c>
      <c r="F18" s="29"/>
      <c r="G18" s="140" t="str">
        <f>IF(F18="","",IF(F18&gt;D18,3)+IF(F18=D18,2,1))</f>
        <v/>
      </c>
      <c r="H18" s="22"/>
      <c r="O18" s="140"/>
      <c r="P18" s="140"/>
      <c r="Q18" s="72"/>
    </row>
    <row r="19" spans="2:17" x14ac:dyDescent="0.2">
      <c r="B19" s="140" t="str">
        <f>IF(D19="","",IF(D19&gt;F19,3)+IF(D19=F19,2,1))</f>
        <v/>
      </c>
      <c r="C19" s="16" t="str">
        <f>Q10</f>
        <v>Arinthod</v>
      </c>
      <c r="D19" s="28"/>
      <c r="E19" s="17" t="str">
        <f>Q12</f>
        <v>PCHS 3</v>
      </c>
      <c r="F19" s="29"/>
      <c r="G19" s="140" t="str">
        <f>IF($F19="","",IF($F19&gt;$D19,3)+IF($F19=$D19,2,1))</f>
        <v/>
      </c>
      <c r="H19" s="22"/>
      <c r="O19" s="140"/>
      <c r="Q19" s="72"/>
    </row>
    <row r="20" spans="2:17" x14ac:dyDescent="0.2">
      <c r="B20" s="140" t="str">
        <f>IF(D20="","",IF(D20&gt;F20,3)+IF(D20=F20,2,1))</f>
        <v/>
      </c>
      <c r="C20" s="30" t="str">
        <f>Q9</f>
        <v>Bletterans 3</v>
      </c>
      <c r="D20" s="31"/>
      <c r="E20" s="32" t="str">
        <f>Q14</f>
        <v>Moirans 3</v>
      </c>
      <c r="F20" s="33"/>
      <c r="G20" s="140" t="str">
        <f>IF(F20="","",IF(F20&gt;D20,3)+IF(F20=D20,2,1))</f>
        <v/>
      </c>
      <c r="H20" s="22"/>
      <c r="Q20" s="72"/>
    </row>
    <row r="21" spans="2:17" x14ac:dyDescent="0.2">
      <c r="B21" s="140"/>
      <c r="C21" s="15"/>
      <c r="D21" s="140"/>
      <c r="E21" s="15"/>
      <c r="F21" s="140"/>
      <c r="G21" s="140"/>
      <c r="H21" s="22"/>
      <c r="I21" s="140"/>
      <c r="J21" s="15"/>
      <c r="K21" s="140"/>
      <c r="L21" s="15"/>
      <c r="M21" s="140"/>
      <c r="Q21" s="72"/>
    </row>
    <row r="22" spans="2:17" x14ac:dyDescent="0.2">
      <c r="B22" s="140" t="str">
        <f>IF(D22="","",IF(D22&gt;F22,3)+IF(D22=F22,2,1))</f>
        <v/>
      </c>
      <c r="C22" s="175" t="s">
        <v>13</v>
      </c>
      <c r="D22" s="176"/>
      <c r="E22" s="177" t="str">
        <f>Elite!E23</f>
        <v>19/10/2025 à 8h30</v>
      </c>
      <c r="F22" s="178"/>
      <c r="G22" s="140"/>
      <c r="H22" s="22"/>
      <c r="I22" s="140" t="str">
        <f>IF(K22="","",IF(K22&gt;M22,3)+IF(K22=M22,2,1))</f>
        <v/>
      </c>
      <c r="J22" s="132" t="s">
        <v>15</v>
      </c>
      <c r="K22" s="133"/>
      <c r="L22" s="134" t="str">
        <f>Elite!L23</f>
        <v>19/10/2025 à 14h30</v>
      </c>
      <c r="M22" s="135"/>
      <c r="N22" s="140" t="str">
        <f>IF(M22="","",IF(M22&gt;K22,3)+IF(M22=K22,2,1))</f>
        <v/>
      </c>
      <c r="Q22" s="72"/>
    </row>
    <row r="23" spans="2:17" x14ac:dyDescent="0.2">
      <c r="B23" s="140" t="str">
        <f>IF(D23="","",IF(D23&gt;F23,3)+IF(D23=F23,2,1))</f>
        <v/>
      </c>
      <c r="C23" s="24" t="str">
        <f>Q7</f>
        <v>Champagnole 1</v>
      </c>
      <c r="D23" s="25"/>
      <c r="E23" s="26" t="str">
        <f>Q12</f>
        <v>PCHS 3</v>
      </c>
      <c r="F23" s="27"/>
      <c r="G23" s="140" t="str">
        <f>IF(F23="","",IF(F23&gt;D23,3)+IF(F23=D23,2,1))</f>
        <v/>
      </c>
      <c r="H23" s="22"/>
      <c r="I23" s="140" t="str">
        <f>IF(K23="","",IF(K23&gt;M23,3)+IF(K23=M23,2,1))</f>
        <v/>
      </c>
      <c r="J23" s="24" t="str">
        <f>Q12</f>
        <v>PCHS 3</v>
      </c>
      <c r="K23" s="25"/>
      <c r="L23" s="26" t="str">
        <f>Q8</f>
        <v>Pont de Poitte 2</v>
      </c>
      <c r="M23" s="27"/>
      <c r="N23" s="140" t="str">
        <f>IF(M23="","",IF(M23&gt;K23,3)+IF(M23=K23,2,1))</f>
        <v/>
      </c>
      <c r="Q23" s="72"/>
    </row>
    <row r="24" spans="2:17" ht="13.5" customHeight="1" x14ac:dyDescent="0.2">
      <c r="B24" s="140" t="str">
        <f>IF(D24="","",IF(D24&gt;F24,3)+IF(D24=F24,2,1))</f>
        <v/>
      </c>
      <c r="C24" s="16" t="str">
        <f>Q11</f>
        <v>PCHS 1</v>
      </c>
      <c r="D24" s="28"/>
      <c r="E24" s="17" t="str">
        <f>Q10</f>
        <v>Arinthod</v>
      </c>
      <c r="F24" s="29"/>
      <c r="G24" s="140" t="str">
        <f>IF(F24="","",IF(F24&gt;D24,3)+IF(F24=D24,2,1))</f>
        <v/>
      </c>
      <c r="H24" s="22"/>
      <c r="I24" s="140" t="str">
        <f>IF(K24="","",IF(K24&gt;M24,3)+IF(K24=M24,2,1))</f>
        <v/>
      </c>
      <c r="J24" s="16" t="str">
        <f>Q10</f>
        <v>Arinthod</v>
      </c>
      <c r="K24" s="28"/>
      <c r="L24" s="17" t="str">
        <f>Q13</f>
        <v>ABJ 2</v>
      </c>
      <c r="M24" s="29"/>
      <c r="N24" s="140" t="str">
        <f>IF(M24="","",IF(M24&gt;K24,3)+IF(M24=K24,2,1))</f>
        <v/>
      </c>
      <c r="Q24" s="72"/>
    </row>
    <row r="25" spans="2:17" x14ac:dyDescent="0.2">
      <c r="B25" s="140" t="str">
        <f>IF(D25="","",IF(D25&gt;F25,3)+IF(D25=F25,2,1))</f>
        <v/>
      </c>
      <c r="C25" s="16" t="str">
        <f>Q13</f>
        <v>ABJ 2</v>
      </c>
      <c r="D25" s="28"/>
      <c r="E25" s="17" t="str">
        <f>Q9</f>
        <v>Bletterans 3</v>
      </c>
      <c r="F25" s="29"/>
      <c r="G25" s="140" t="str">
        <f>IF(F25="","",IF(F25&gt;D25,3)+IF(F25=D25,2,1))</f>
        <v/>
      </c>
      <c r="H25" s="22"/>
      <c r="I25" s="140" t="str">
        <f>IF(K25="","",IF(K25&gt;M25,3)+IF(K25=M25,2,1))</f>
        <v/>
      </c>
      <c r="J25" s="16" t="str">
        <f>Q9</f>
        <v>Bletterans 3</v>
      </c>
      <c r="K25" s="28"/>
      <c r="L25" s="17" t="str">
        <f>Q11</f>
        <v>PCHS 1</v>
      </c>
      <c r="M25" s="29"/>
      <c r="N25" s="140" t="str">
        <f>IF(M25="","",IF(M25&gt;K25,3)+IF(M25=K25,2,1))</f>
        <v/>
      </c>
    </row>
    <row r="26" spans="2:17" x14ac:dyDescent="0.2">
      <c r="B26" s="140" t="str">
        <f>IF(D26="","",IF(D26&gt;F26,3)+IF(D26=F26,2,1))</f>
        <v/>
      </c>
      <c r="C26" s="30" t="str">
        <f>Q8</f>
        <v>Pont de Poitte 2</v>
      </c>
      <c r="D26" s="31"/>
      <c r="E26" s="32" t="str">
        <f>Q14</f>
        <v>Moirans 3</v>
      </c>
      <c r="F26" s="33"/>
      <c r="H26" s="22"/>
      <c r="I26" s="140" t="str">
        <f>IF(K26="","",IF(K26&gt;M26,3)+IF(K26=M26,2,1))</f>
        <v/>
      </c>
      <c r="J26" s="30" t="str">
        <f>Q7</f>
        <v>Champagnole 1</v>
      </c>
      <c r="K26" s="31"/>
      <c r="L26" s="32" t="str">
        <f>Q14</f>
        <v>Moirans 3</v>
      </c>
      <c r="M26" s="33"/>
      <c r="N26" s="140" t="str">
        <f>IF(M26="","",IF(M26&gt;K26,3)+IF(M26=K26,2,1))</f>
        <v/>
      </c>
    </row>
    <row r="27" spans="2:17" x14ac:dyDescent="0.2">
      <c r="B27" s="140"/>
    </row>
    <row r="28" spans="2:17" x14ac:dyDescent="0.2">
      <c r="H28" s="38"/>
    </row>
    <row r="29" spans="2:17" x14ac:dyDescent="0.2">
      <c r="H29" s="38"/>
    </row>
    <row r="30" spans="2:17" x14ac:dyDescent="0.2">
      <c r="H30" s="38"/>
    </row>
  </sheetData>
  <sheetProtection selectLockedCells="1" selectUnlockedCells="1"/>
  <mergeCells count="15">
    <mergeCell ref="C22:D22"/>
    <mergeCell ref="E22:F22"/>
    <mergeCell ref="Q5:Q6"/>
    <mergeCell ref="C1:O1"/>
    <mergeCell ref="C2:L2"/>
    <mergeCell ref="C4:D4"/>
    <mergeCell ref="E4:F4"/>
    <mergeCell ref="J4:K4"/>
    <mergeCell ref="L4:M4"/>
    <mergeCell ref="C10:D10"/>
    <mergeCell ref="E10:F10"/>
    <mergeCell ref="J10:K10"/>
    <mergeCell ref="L10:M10"/>
    <mergeCell ref="C16:D16"/>
    <mergeCell ref="E16:F16"/>
  </mergeCells>
  <conditionalFormatting sqref="D1 K1:K3 D3 D31 K31:K32 D44:D65536">
    <cfRule type="cellIs" dxfId="395" priority="78" stopIfTrue="1" operator="equal">
      <formula>F1</formula>
    </cfRule>
    <cfRule type="cellIs" dxfId="394" priority="77" stopIfTrue="1" operator="lessThan">
      <formula>F1</formula>
    </cfRule>
    <cfRule type="cellIs" dxfId="393" priority="76" stopIfTrue="1" operator="greaterThan">
      <formula>F1</formula>
    </cfRule>
  </conditionalFormatting>
  <conditionalFormatting sqref="D5:D9 K5:K9 D11:D15 K11:K15 D17:D21 K23:K26">
    <cfRule type="cellIs" dxfId="392" priority="4" stopIfTrue="1" operator="greaterThan">
      <formula>F5</formula>
    </cfRule>
    <cfRule type="cellIs" dxfId="391" priority="5" stopIfTrue="1" operator="lessThan">
      <formula>F5</formula>
    </cfRule>
    <cfRule type="cellIs" dxfId="390" priority="6" stopIfTrue="1" operator="equal">
      <formula>F5</formula>
    </cfRule>
  </conditionalFormatting>
  <conditionalFormatting sqref="F1:H3 M1:O3 F44:H65536">
    <cfRule type="cellIs" dxfId="389" priority="75" stopIfTrue="1" operator="equal">
      <formula>D1</formula>
    </cfRule>
    <cfRule type="cellIs" dxfId="388" priority="74" stopIfTrue="1" operator="lessThan">
      <formula>D1</formula>
    </cfRule>
    <cfRule type="cellIs" dxfId="387" priority="73" stopIfTrue="1" operator="greaterThan">
      <formula>D1</formula>
    </cfRule>
  </conditionalFormatting>
  <conditionalFormatting sqref="G4 F5:F9 M5:M9 G9:G10 F11:F15 M11:M15 F17:F21 M23:M26">
    <cfRule type="cellIs" dxfId="386" priority="1" stopIfTrue="1" operator="greaterThan">
      <formula>D4</formula>
    </cfRule>
    <cfRule type="cellIs" dxfId="385" priority="2" stopIfTrue="1" operator="lessThan">
      <formula>D4</formula>
    </cfRule>
    <cfRule type="cellIs" dxfId="384" priority="3" stopIfTrue="1" operator="equal">
      <formula>D4</formula>
    </cfRule>
  </conditionalFormatting>
  <conditionalFormatting sqref="H28:H29 O28:O65536 H40:H43">
    <cfRule type="cellIs" dxfId="383" priority="393" stopIfTrue="1" operator="equal">
      <formula>#REF!</formula>
    </cfRule>
    <cfRule type="cellIs" dxfId="382" priority="391" stopIfTrue="1" operator="greaterThan">
      <formula>#REF!</formula>
    </cfRule>
    <cfRule type="cellIs" dxfId="381" priority="392" stopIfTrue="1" operator="lessThan">
      <formula>#REF!</formula>
    </cfRule>
  </conditionalFormatting>
  <conditionalFormatting sqref="H30 F31:H31 M31:N32 M40:N65536">
    <cfRule type="cellIs" dxfId="380" priority="41" stopIfTrue="1" operator="lessThan">
      <formula>D30</formula>
    </cfRule>
    <cfRule type="cellIs" dxfId="379" priority="42" stopIfTrue="1" operator="equal">
      <formula>D30</formula>
    </cfRule>
    <cfRule type="cellIs" dxfId="378" priority="40" stopIfTrue="1" operator="greaterThan">
      <formula>D30</formula>
    </cfRule>
  </conditionalFormatting>
  <conditionalFormatting sqref="H32">
    <cfRule type="cellIs" dxfId="377" priority="280" stopIfTrue="1" operator="greaterThan">
      <formula>#REF!</formula>
    </cfRule>
    <cfRule type="cellIs" dxfId="376" priority="281" stopIfTrue="1" operator="lessThan">
      <formula>#REF!</formula>
    </cfRule>
    <cfRule type="cellIs" dxfId="375" priority="282" stopIfTrue="1" operator="equal">
      <formula>#REF!</formula>
    </cfRule>
  </conditionalFormatting>
  <conditionalFormatting sqref="K21 D23:D26">
    <cfRule type="cellIs" dxfId="374" priority="15" stopIfTrue="1" operator="equal">
      <formula>F21</formula>
    </cfRule>
    <cfRule type="cellIs" dxfId="373" priority="14" stopIfTrue="1" operator="lessThan">
      <formula>F21</formula>
    </cfRule>
    <cfRule type="cellIs" dxfId="372" priority="13" stopIfTrue="1" operator="greaterThan">
      <formula>F21</formula>
    </cfRule>
  </conditionalFormatting>
  <conditionalFormatting sqref="K40:K65536">
    <cfRule type="cellIs" dxfId="371" priority="58" stopIfTrue="1" operator="greaterThan">
      <formula>M40</formula>
    </cfRule>
    <cfRule type="cellIs" dxfId="370" priority="59" stopIfTrue="1" operator="lessThan">
      <formula>M40</formula>
    </cfRule>
    <cfRule type="cellIs" dxfId="369" priority="60" stopIfTrue="1" operator="equal">
      <formula>M40</formula>
    </cfRule>
  </conditionalFormatting>
  <conditionalFormatting sqref="M21 F23:F26">
    <cfRule type="cellIs" dxfId="368" priority="12" stopIfTrue="1" operator="equal">
      <formula>D21</formula>
    </cfRule>
    <cfRule type="cellIs" dxfId="367" priority="11" stopIfTrue="1" operator="lessThan">
      <formula>D21</formula>
    </cfRule>
    <cfRule type="cellIs" dxfId="366" priority="10" stopIfTrue="1" operator="greaterThan">
      <formula>D21</formula>
    </cfRule>
  </conditionalFormatting>
  <conditionalFormatting sqref="N4 N9:N10">
    <cfRule type="cellIs" dxfId="365" priority="7" stopIfTrue="1" operator="greaterThan">
      <formula>L4</formula>
    </cfRule>
    <cfRule type="cellIs" dxfId="364" priority="8" stopIfTrue="1" operator="lessThan">
      <formula>L4</formula>
    </cfRule>
    <cfRule type="cellIs" dxfId="363" priority="9" stopIfTrue="1" operator="equal">
      <formula>L4</formula>
    </cfRule>
  </conditionalFormatting>
  <pageMargins left="0.39370078740157483" right="0.39370078740157483" top="0.39370078740157483" bottom="0.39370078740157483" header="0" footer="0"/>
  <pageSetup paperSize="9" orientation="landscape" horizontalDpi="4294967293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stopIfTrue="1" operator="greaterThan" id="{2BA968FC-E1F8-4DE2-B526-3D2AC668F450}">
            <xm:f>Honneur!#REF!</xm:f>
            <x14:dxf>
              <font>
                <b/>
                <i val="0"/>
                <condense val="0"/>
                <extend val="0"/>
                <color indexed="10"/>
              </font>
            </x14:dxf>
          </x14:cfRule>
          <x14:cfRule type="cellIs" priority="17" stopIfTrue="1" operator="lessThan" id="{0425D046-19E6-4C87-AF11-BA1044341D47}">
            <xm:f>Honneur!#REF!</xm:f>
            <x14:dxf>
              <font>
                <b/>
                <i val="0"/>
                <condense val="0"/>
                <extend val="0"/>
                <color indexed="17"/>
              </font>
            </x14:dxf>
          </x14:cfRule>
          <x14:cfRule type="cellIs" priority="18" stopIfTrue="1" operator="equal" id="{379FC790-642B-44CB-8583-AE64C1AE1D3A}">
            <xm:f>Honneur!#REF!</xm:f>
            <x14:dxf>
              <font>
                <b/>
                <i val="0"/>
                <condense val="0"/>
                <extend val="0"/>
                <color indexed="12"/>
              </font>
            </x14:dxf>
          </x14:cfRule>
          <xm:sqref>C27</xm:sqref>
        </x14:conditionalFormatting>
      </x14:conditionalFormattings>
    </ext>
  </extLst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theme="4" tint="0.39997558519241921"/>
    <pageSetUpPr fitToPage="1"/>
  </sheetPr>
  <dimension ref="B1:Q43"/>
  <sheetViews>
    <sheetView zoomScaleNormal="100" workbookViewId="0">
      <selection activeCell="C1" sqref="C1:O39"/>
    </sheetView>
  </sheetViews>
  <sheetFormatPr baseColWidth="10" defaultColWidth="11.42578125" defaultRowHeight="12.75" x14ac:dyDescent="0.2"/>
  <cols>
    <col min="1" max="1" width="2.28515625" style="9" customWidth="1"/>
    <col min="2" max="2" width="4.140625" style="9" customWidth="1"/>
    <col min="3" max="3" width="15.7109375" style="9" customWidth="1"/>
    <col min="4" max="4" width="4.7109375" style="9" customWidth="1"/>
    <col min="5" max="5" width="15.7109375" style="9" customWidth="1"/>
    <col min="6" max="6" width="4.5703125" style="9" customWidth="1"/>
    <col min="7" max="7" width="2.5703125" style="9" customWidth="1"/>
    <col min="8" max="8" width="2.42578125" style="9" customWidth="1"/>
    <col min="9" max="9" width="3" style="9" customWidth="1"/>
    <col min="10" max="10" width="15.7109375" style="9" customWidth="1"/>
    <col min="11" max="11" width="4.7109375" style="9" customWidth="1"/>
    <col min="12" max="12" width="15.7109375" style="9" customWidth="1"/>
    <col min="13" max="13" width="4.28515625" style="9" customWidth="1"/>
    <col min="14" max="14" width="5.140625" style="9" customWidth="1"/>
    <col min="15" max="15" width="2.28515625" style="9" customWidth="1"/>
    <col min="16" max="16" width="3.7109375" style="9" hidden="1" customWidth="1"/>
    <col min="17" max="17" width="18.140625" style="9" hidden="1" customWidth="1"/>
    <col min="18" max="18" width="11.42578125" style="9" customWidth="1"/>
    <col min="19" max="16384" width="11.42578125" style="9"/>
  </cols>
  <sheetData>
    <row r="1" spans="2:17" ht="20.25" x14ac:dyDescent="0.3">
      <c r="B1" s="22"/>
      <c r="C1" s="173" t="str">
        <f>Honneur!C1</f>
        <v>Championnat Des Clubs - Année 2025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22"/>
      <c r="Q1" s="22"/>
    </row>
    <row r="2" spans="2:17" ht="20.25" customHeight="1" x14ac:dyDescent="0.3">
      <c r="B2" s="22"/>
      <c r="C2" s="173" t="s">
        <v>22</v>
      </c>
      <c r="D2" s="173"/>
      <c r="E2" s="173"/>
      <c r="F2" s="173"/>
      <c r="G2" s="173"/>
      <c r="H2" s="173"/>
      <c r="I2" s="173"/>
      <c r="J2" s="173"/>
      <c r="K2" s="173"/>
      <c r="L2" s="173"/>
      <c r="M2" s="131"/>
      <c r="N2" s="131"/>
      <c r="O2" s="131"/>
      <c r="P2" s="22"/>
      <c r="Q2" s="22"/>
    </row>
    <row r="3" spans="2:17" ht="1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2:17" x14ac:dyDescent="0.2">
      <c r="B4" s="22"/>
      <c r="C4" s="183" t="s">
        <v>18</v>
      </c>
      <c r="D4" s="183"/>
      <c r="E4" s="186" t="d">
        <f ca="1">'Promotion 1'!E4</f>
        <v>2025-05-23</v>
      </c>
      <c r="F4" s="186"/>
      <c r="G4" s="22"/>
      <c r="H4" s="38"/>
      <c r="I4" s="22"/>
      <c r="J4" s="183" t="s">
        <v>4</v>
      </c>
      <c r="K4" s="183"/>
      <c r="L4" s="186" t="d">
        <f ca="1">'Promotion 1'!L4</f>
        <v>2025-05-30</v>
      </c>
      <c r="M4" s="186"/>
      <c r="N4" s="22"/>
      <c r="O4" s="22"/>
      <c r="P4" s="22"/>
      <c r="Q4" s="22"/>
    </row>
    <row r="5" spans="2:17" x14ac:dyDescent="0.2">
      <c r="B5" s="140" t="str">
        <f>IF($D5="","",IF($D5&gt;$F5,3)+IF($D5=$F5,2,1))</f>
        <v/>
      </c>
      <c r="C5" s="39" t="str">
        <f>Q14</f>
        <v>Gouriboule 2</v>
      </c>
      <c r="D5" s="40"/>
      <c r="E5" s="41" t="str">
        <f>Q7</f>
        <v>Salins</v>
      </c>
      <c r="F5" s="42"/>
      <c r="G5" s="140" t="str">
        <f>IF(F5="","",IF(F5&gt;D5,3)+IF(F5=D5,2,1))</f>
        <v/>
      </c>
      <c r="H5" s="38"/>
      <c r="I5" s="140" t="str">
        <f t="shared" ref="I5:I22" si="0">IF(K5="","",IF(K5&gt;M5,3)+IF(K5=M5,2,1))</f>
        <v/>
      </c>
      <c r="J5" s="39" t="str">
        <f>Q8</f>
        <v>Champvans 3</v>
      </c>
      <c r="K5" s="40"/>
      <c r="L5" s="41" t="str">
        <f>Q15</f>
        <v>Mont sous Vaudrey 4</v>
      </c>
      <c r="M5" s="42"/>
      <c r="N5" s="140" t="str">
        <f t="shared" ref="N5:N22" si="1">IF(M5="","",IF(M5&gt;K5,3)+IF(M5=K5,2,1))</f>
        <v/>
      </c>
      <c r="O5" s="22"/>
      <c r="P5" s="22"/>
      <c r="Q5" s="184" t="s">
        <v>6</v>
      </c>
    </row>
    <row r="6" spans="2:17" x14ac:dyDescent="0.2">
      <c r="B6" s="140" t="str">
        <f>IF(D6="","",IF(D6&gt;F6,3)+IF(D6=F6,2,1))</f>
        <v/>
      </c>
      <c r="C6" s="44" t="str">
        <f>Q11</f>
        <v>Arbois</v>
      </c>
      <c r="D6" s="45"/>
      <c r="E6" s="46" t="str">
        <f>Q13</f>
        <v>Arbois 2</v>
      </c>
      <c r="F6" s="47"/>
      <c r="G6" s="140" t="str">
        <f>IF(F6="","",IF(F6&gt;D6,3)+IF(F6=D6,2,1))</f>
        <v/>
      </c>
      <c r="H6" s="38"/>
      <c r="I6" s="140" t="str">
        <f t="shared" si="0"/>
        <v/>
      </c>
      <c r="J6" s="44" t="str">
        <f>Q9</f>
        <v>Ney pétanque 2</v>
      </c>
      <c r="K6" s="45"/>
      <c r="L6" s="46" t="str">
        <f>Q12</f>
        <v>Champagnole 3</v>
      </c>
      <c r="M6" s="47"/>
      <c r="N6" s="140" t="str">
        <f t="shared" si="1"/>
        <v/>
      </c>
      <c r="O6" s="22"/>
      <c r="P6" s="22"/>
      <c r="Q6" s="185"/>
    </row>
    <row r="7" spans="2:17" x14ac:dyDescent="0.2">
      <c r="B7" s="140" t="str">
        <f>IF(D7="","",IF(D7&gt;F7,3)+IF(D7=F7,2,1))</f>
        <v/>
      </c>
      <c r="C7" s="44" t="str">
        <f>Q12</f>
        <v>Champagnole 3</v>
      </c>
      <c r="D7" s="45"/>
      <c r="E7" s="46" t="str">
        <f>Q10</f>
        <v>Champagnole 2</v>
      </c>
      <c r="F7" s="47"/>
      <c r="G7" s="140" t="str">
        <f>IF(F7="","",IF(F7&gt;D7,3)+IF(F7=D7,2,1))</f>
        <v/>
      </c>
      <c r="H7" s="38"/>
      <c r="I7" s="140" t="str">
        <f t="shared" si="0"/>
        <v/>
      </c>
      <c r="J7" s="44" t="str">
        <f>Q13</f>
        <v>Arbois 2</v>
      </c>
      <c r="K7" s="45"/>
      <c r="L7" s="46" t="str">
        <f>Q10</f>
        <v>Champagnole 2</v>
      </c>
      <c r="M7" s="47"/>
      <c r="N7" s="140" t="str">
        <f t="shared" si="1"/>
        <v/>
      </c>
      <c r="O7" s="22"/>
      <c r="P7" s="63">
        <v>1</v>
      </c>
      <c r="Q7" s="64" t="str">
        <f>'liste équipes'!D4</f>
        <v>Salins</v>
      </c>
    </row>
    <row r="8" spans="2:17" x14ac:dyDescent="0.2">
      <c r="B8" s="140" t="str">
        <f>IF(D8="","",IF(D8&gt;F8,3)+IF(D8=F8,2,1))</f>
        <v/>
      </c>
      <c r="C8" s="44" t="str">
        <f>Q9</f>
        <v>Ney pétanque 2</v>
      </c>
      <c r="D8" s="45"/>
      <c r="E8" s="46" t="str">
        <f>Q15</f>
        <v>Mont sous Vaudrey 4</v>
      </c>
      <c r="F8" s="47"/>
      <c r="G8" s="140" t="str">
        <f>IF(F8="","",IF(F8&gt;D8,3)+IF(F8=D8,2,1))</f>
        <v/>
      </c>
      <c r="H8" s="38"/>
      <c r="I8" s="140" t="str">
        <f t="shared" si="0"/>
        <v/>
      </c>
      <c r="J8" s="44" t="str">
        <f>Q11</f>
        <v>Arbois</v>
      </c>
      <c r="K8" s="45"/>
      <c r="L8" s="46" t="str">
        <f>Q14</f>
        <v>Gouriboule 2</v>
      </c>
      <c r="M8" s="47"/>
      <c r="N8" s="140" t="str">
        <f t="shared" si="1"/>
        <v/>
      </c>
      <c r="O8" s="22"/>
      <c r="P8" s="63">
        <v>2</v>
      </c>
      <c r="Q8" s="64" t="str">
        <f>'liste équipes'!D5</f>
        <v>Champvans 3</v>
      </c>
    </row>
    <row r="9" spans="2:17" x14ac:dyDescent="0.2">
      <c r="B9" s="22"/>
      <c r="C9" s="48" t="str">
        <f>Q8</f>
        <v>Champvans 3</v>
      </c>
      <c r="D9" s="49"/>
      <c r="E9" s="50"/>
      <c r="F9" s="51"/>
      <c r="G9" s="22"/>
      <c r="H9" s="38"/>
      <c r="I9" s="140" t="str">
        <f t="shared" si="0"/>
        <v/>
      </c>
      <c r="J9" s="48" t="str">
        <f>Q7</f>
        <v>Salins</v>
      </c>
      <c r="K9" s="49"/>
      <c r="L9" s="50"/>
      <c r="M9" s="51"/>
      <c r="N9" s="140" t="str">
        <f t="shared" si="1"/>
        <v/>
      </c>
      <c r="O9" s="22"/>
      <c r="P9" s="63">
        <v>3</v>
      </c>
      <c r="Q9" s="64" t="s">
        <v>23</v>
      </c>
    </row>
    <row r="10" spans="2:17" x14ac:dyDescent="0.2">
      <c r="B10" s="22"/>
      <c r="C10" s="38"/>
      <c r="D10" s="38"/>
      <c r="E10" s="38"/>
      <c r="F10" s="38"/>
      <c r="G10" s="22"/>
      <c r="H10" s="38"/>
      <c r="I10" s="140" t="str">
        <f t="shared" si="0"/>
        <v/>
      </c>
      <c r="J10" s="38"/>
      <c r="K10" s="38"/>
      <c r="L10" s="38"/>
      <c r="M10" s="38"/>
      <c r="N10" s="140" t="str">
        <f t="shared" si="1"/>
        <v/>
      </c>
      <c r="O10" s="22"/>
      <c r="P10" s="63">
        <v>4</v>
      </c>
      <c r="Q10" s="64" t="s">
        <v>24</v>
      </c>
    </row>
    <row r="11" spans="2:17" x14ac:dyDescent="0.2">
      <c r="B11" s="140" t="str">
        <f>IF($D11="","",IF($D11&gt;$F11,3)+IF($D11=$F11,2,1))</f>
        <v/>
      </c>
      <c r="C11" s="181" t="s">
        <v>7</v>
      </c>
      <c r="D11" s="182"/>
      <c r="E11" s="179" t="d">
        <v>2025-06-13</v>
      </c>
      <c r="F11" s="180"/>
      <c r="G11" s="140" t="str">
        <f>IF($F11="","",IF($F11&gt;$D11,3)+IF($F11=$D11,2,1))</f>
        <v/>
      </c>
      <c r="H11" s="38"/>
      <c r="I11" s="140" t="str">
        <f t="shared" si="0"/>
        <v/>
      </c>
      <c r="J11" s="181" t="s">
        <v>9</v>
      </c>
      <c r="K11" s="182"/>
      <c r="L11" s="179" t="d">
        <v>2025-07-04</v>
      </c>
      <c r="M11" s="180"/>
      <c r="N11" s="140" t="str">
        <f t="shared" si="1"/>
        <v/>
      </c>
      <c r="O11" s="22"/>
      <c r="P11" s="63">
        <v>5</v>
      </c>
      <c r="Q11" s="64" t="str">
        <f>'liste équipes'!D8</f>
        <v>Arbois</v>
      </c>
    </row>
    <row r="12" spans="2:17" x14ac:dyDescent="0.2">
      <c r="B12" s="140" t="str">
        <f t="shared" ref="B12:B29" si="2">IF(D12="","",IF(D12&gt;F12,3)+IF(D12=F12,2,1))</f>
        <v/>
      </c>
      <c r="C12" s="44" t="str">
        <f>Q15</f>
        <v>Mont sous Vaudrey 4</v>
      </c>
      <c r="D12" s="45"/>
      <c r="E12" s="46" t="str">
        <f>Q7</f>
        <v>Salins</v>
      </c>
      <c r="F12" s="47"/>
      <c r="G12" s="140" t="str">
        <f t="shared" ref="G12:G18" si="3">IF(F12="","",IF(F12&gt;D12,3)+IF(F12=D12,2,1))</f>
        <v/>
      </c>
      <c r="H12" s="38"/>
      <c r="I12" s="140" t="str">
        <f t="shared" si="0"/>
        <v/>
      </c>
      <c r="J12" s="44" t="str">
        <f>Q12</f>
        <v>Champagnole 3</v>
      </c>
      <c r="K12" s="45"/>
      <c r="L12" s="46" t="str">
        <f>Q7</f>
        <v>Salins</v>
      </c>
      <c r="M12" s="47"/>
      <c r="N12" s="140" t="str">
        <f t="shared" si="1"/>
        <v/>
      </c>
      <c r="O12" s="22"/>
      <c r="P12" s="63">
        <v>6</v>
      </c>
      <c r="Q12" s="64" t="s">
        <v>25</v>
      </c>
    </row>
    <row r="13" spans="2:17" x14ac:dyDescent="0.2">
      <c r="B13" s="140" t="str">
        <f t="shared" si="2"/>
        <v/>
      </c>
      <c r="C13" s="44" t="str">
        <f>Q8</f>
        <v>Champvans 3</v>
      </c>
      <c r="D13" s="45"/>
      <c r="E13" s="46" t="str">
        <f>Q13</f>
        <v>Arbois 2</v>
      </c>
      <c r="F13" s="47"/>
      <c r="G13" s="140" t="str">
        <f t="shared" si="3"/>
        <v/>
      </c>
      <c r="H13" s="38"/>
      <c r="I13" s="140" t="str">
        <f t="shared" si="0"/>
        <v/>
      </c>
      <c r="J13" s="44" t="str">
        <f>Q15</f>
        <v>Mont sous Vaudrey 4</v>
      </c>
      <c r="K13" s="45"/>
      <c r="L13" s="46" t="str">
        <f>Q13</f>
        <v>Arbois 2</v>
      </c>
      <c r="M13" s="47"/>
      <c r="N13" s="140" t="str">
        <f t="shared" si="1"/>
        <v/>
      </c>
      <c r="O13" s="22"/>
      <c r="P13" s="63">
        <v>7</v>
      </c>
      <c r="Q13" s="64" t="s">
        <v>26</v>
      </c>
    </row>
    <row r="14" spans="2:17" x14ac:dyDescent="0.2">
      <c r="B14" s="140" t="str">
        <f t="shared" si="2"/>
        <v/>
      </c>
      <c r="C14" s="44" t="str">
        <f>Q9</f>
        <v>Ney pétanque 2</v>
      </c>
      <c r="D14" s="45"/>
      <c r="E14" s="46" t="str">
        <f>Q14</f>
        <v>Gouriboule 2</v>
      </c>
      <c r="F14" s="47"/>
      <c r="G14" s="140" t="str">
        <f t="shared" si="3"/>
        <v/>
      </c>
      <c r="H14" s="38"/>
      <c r="I14" s="140" t="str">
        <f t="shared" si="0"/>
        <v/>
      </c>
      <c r="J14" s="44" t="str">
        <f>Q8</f>
        <v>Champvans 3</v>
      </c>
      <c r="K14" s="45"/>
      <c r="L14" s="46" t="str">
        <f>Q11</f>
        <v>Arbois</v>
      </c>
      <c r="M14" s="47"/>
      <c r="N14" s="140" t="str">
        <f t="shared" si="1"/>
        <v/>
      </c>
      <c r="O14" s="22"/>
      <c r="P14" s="63">
        <v>8</v>
      </c>
      <c r="Q14" s="64" t="str">
        <f>'liste équipes'!D11</f>
        <v>Gouriboule 2</v>
      </c>
    </row>
    <row r="15" spans="2:17" x14ac:dyDescent="0.2">
      <c r="B15" s="140" t="str">
        <f t="shared" si="2"/>
        <v/>
      </c>
      <c r="C15" s="44" t="str">
        <f>Q10</f>
        <v>Champagnole 2</v>
      </c>
      <c r="D15" s="45"/>
      <c r="E15" s="46" t="str">
        <f>Q11</f>
        <v>Arbois</v>
      </c>
      <c r="F15" s="47"/>
      <c r="G15" s="140" t="str">
        <f t="shared" si="3"/>
        <v/>
      </c>
      <c r="H15" s="38"/>
      <c r="I15" s="140" t="str">
        <f t="shared" si="0"/>
        <v/>
      </c>
      <c r="J15" s="44" t="str">
        <f>Q10</f>
        <v>Champagnole 2</v>
      </c>
      <c r="K15" s="45"/>
      <c r="L15" s="46" t="str">
        <f>Q9</f>
        <v>Ney pétanque 2</v>
      </c>
      <c r="M15" s="47"/>
      <c r="N15" s="140" t="str">
        <f t="shared" si="1"/>
        <v/>
      </c>
      <c r="O15" s="22"/>
      <c r="P15" s="63">
        <v>9</v>
      </c>
      <c r="Q15" s="64" t="s">
        <v>27</v>
      </c>
    </row>
    <row r="16" spans="2:17" x14ac:dyDescent="0.2">
      <c r="B16" s="140" t="str">
        <f t="shared" si="2"/>
        <v/>
      </c>
      <c r="C16" s="48" t="str">
        <f>Q12</f>
        <v>Champagnole 3</v>
      </c>
      <c r="D16" s="49"/>
      <c r="E16" s="50"/>
      <c r="F16" s="51"/>
      <c r="G16" s="140" t="str">
        <f t="shared" si="3"/>
        <v/>
      </c>
      <c r="H16" s="38"/>
      <c r="I16" s="140" t="str">
        <f t="shared" si="0"/>
        <v/>
      </c>
      <c r="J16" s="48" t="str">
        <f>Q14</f>
        <v>Gouriboule 2</v>
      </c>
      <c r="K16" s="49"/>
      <c r="L16" s="50"/>
      <c r="M16" s="51"/>
      <c r="N16" s="140" t="str">
        <f t="shared" si="1"/>
        <v/>
      </c>
      <c r="O16" s="22"/>
      <c r="P16" s="22"/>
      <c r="Q16" s="22"/>
    </row>
    <row r="17" spans="2:17" x14ac:dyDescent="0.2">
      <c r="B17" s="140" t="str">
        <f t="shared" si="2"/>
        <v/>
      </c>
      <c r="C17" s="52"/>
      <c r="D17" s="43"/>
      <c r="E17" s="52"/>
      <c r="F17" s="43"/>
      <c r="G17" s="140" t="str">
        <f t="shared" si="3"/>
        <v/>
      </c>
      <c r="H17" s="38"/>
      <c r="I17" s="140" t="str">
        <f t="shared" si="0"/>
        <v/>
      </c>
      <c r="J17" s="52"/>
      <c r="K17" s="43"/>
      <c r="L17" s="52"/>
      <c r="M17" s="43"/>
      <c r="N17" s="140" t="str">
        <f t="shared" si="1"/>
        <v/>
      </c>
      <c r="O17" s="22"/>
      <c r="P17" s="22"/>
      <c r="Q17" s="22"/>
    </row>
    <row r="18" spans="2:17" x14ac:dyDescent="0.2">
      <c r="B18" s="140" t="str">
        <f t="shared" si="2"/>
        <v/>
      </c>
      <c r="C18" s="181" t="s">
        <v>11</v>
      </c>
      <c r="D18" s="182"/>
      <c r="E18" s="179" t="d">
        <v>2025-07-18</v>
      </c>
      <c r="F18" s="180"/>
      <c r="G18" s="140" t="str">
        <f t="shared" si="3"/>
        <v/>
      </c>
      <c r="H18" s="38"/>
      <c r="I18" s="140" t="str">
        <f t="shared" si="0"/>
        <v/>
      </c>
      <c r="J18" s="181" t="s">
        <v>13</v>
      </c>
      <c r="K18" s="182"/>
      <c r="L18" s="179" t="d">
        <v>2025-08-01</v>
      </c>
      <c r="M18" s="180"/>
      <c r="N18" s="140" t="str">
        <f t="shared" si="1"/>
        <v/>
      </c>
      <c r="O18" s="22"/>
      <c r="P18" s="22"/>
      <c r="Q18" s="22"/>
    </row>
    <row r="19" spans="2:17" x14ac:dyDescent="0.2">
      <c r="B19" s="140" t="str">
        <f t="shared" si="2"/>
        <v/>
      </c>
      <c r="C19" s="44" t="str">
        <f>Q7</f>
        <v>Salins</v>
      </c>
      <c r="D19" s="45"/>
      <c r="E19" s="46" t="str">
        <f>Q13</f>
        <v>Arbois 2</v>
      </c>
      <c r="F19" s="47"/>
      <c r="G19" s="140" t="str">
        <f>IF($F19="","",IF($F19&gt;$D19,3)+IF($F19=$D19,2,1))</f>
        <v/>
      </c>
      <c r="H19" s="38"/>
      <c r="I19" s="140" t="str">
        <f t="shared" si="0"/>
        <v/>
      </c>
      <c r="J19" s="44" t="str">
        <f>Q11</f>
        <v>Arbois</v>
      </c>
      <c r="K19" s="45"/>
      <c r="L19" s="46" t="str">
        <f>Q7</f>
        <v>Salins</v>
      </c>
      <c r="M19" s="47"/>
      <c r="N19" s="140" t="str">
        <f t="shared" si="1"/>
        <v/>
      </c>
      <c r="O19" s="22"/>
      <c r="P19" s="22"/>
      <c r="Q19"/>
    </row>
    <row r="20" spans="2:17" x14ac:dyDescent="0.2">
      <c r="B20" s="140" t="str">
        <f t="shared" si="2"/>
        <v/>
      </c>
      <c r="C20" s="44" t="str">
        <f>Q14</f>
        <v>Gouriboule 2</v>
      </c>
      <c r="D20" s="45"/>
      <c r="E20" s="46" t="str">
        <f>Q12</f>
        <v>Champagnole 3</v>
      </c>
      <c r="F20" s="47"/>
      <c r="G20" s="140" t="str">
        <f t="shared" ref="G20:G29" si="4">IF(F20="","",IF(F20&gt;D20,3)+IF(F20=D20,2,1))</f>
        <v/>
      </c>
      <c r="H20" s="38"/>
      <c r="I20" s="140" t="str">
        <f t="shared" si="0"/>
        <v/>
      </c>
      <c r="J20" s="44" t="str">
        <f>Q10</f>
        <v>Champagnole 2</v>
      </c>
      <c r="K20" s="45"/>
      <c r="L20" s="46" t="str">
        <f>Q14</f>
        <v>Gouriboule 2</v>
      </c>
      <c r="M20" s="47"/>
      <c r="N20" s="140" t="str">
        <f t="shared" si="1"/>
        <v/>
      </c>
      <c r="O20" s="22"/>
      <c r="P20" s="22"/>
      <c r="Q20"/>
    </row>
    <row r="21" spans="2:17" x14ac:dyDescent="0.2">
      <c r="B21" s="140" t="str">
        <f t="shared" si="2"/>
        <v/>
      </c>
      <c r="C21" s="44" t="str">
        <f>Q15</f>
        <v>Mont sous Vaudrey 4</v>
      </c>
      <c r="D21" s="45"/>
      <c r="E21" s="46" t="str">
        <f>Q11</f>
        <v>Arbois</v>
      </c>
      <c r="F21" s="47"/>
      <c r="G21" s="140" t="str">
        <f t="shared" si="4"/>
        <v/>
      </c>
      <c r="H21" s="38"/>
      <c r="I21" s="140" t="str">
        <f t="shared" si="0"/>
        <v/>
      </c>
      <c r="J21" s="44" t="str">
        <f>Q9</f>
        <v>Ney pétanque 2</v>
      </c>
      <c r="K21" s="45"/>
      <c r="L21" s="46" t="str">
        <f>Q13</f>
        <v>Arbois 2</v>
      </c>
      <c r="M21" s="47"/>
      <c r="N21" s="140" t="str">
        <f t="shared" si="1"/>
        <v/>
      </c>
      <c r="O21" s="22"/>
      <c r="P21" s="22"/>
      <c r="Q21"/>
    </row>
    <row r="22" spans="2:17" x14ac:dyDescent="0.2">
      <c r="B22" s="140" t="str">
        <f t="shared" si="2"/>
        <v/>
      </c>
      <c r="C22" s="44" t="str">
        <f>Q8</f>
        <v>Champvans 3</v>
      </c>
      <c r="D22" s="45"/>
      <c r="E22" s="46" t="str">
        <f>Q9</f>
        <v>Ney pétanque 2</v>
      </c>
      <c r="F22" s="47"/>
      <c r="G22" s="140" t="str">
        <f t="shared" si="4"/>
        <v/>
      </c>
      <c r="H22" s="38"/>
      <c r="I22" s="140" t="str">
        <f t="shared" si="0"/>
        <v/>
      </c>
      <c r="J22" s="44" t="str">
        <f>Q12</f>
        <v>Champagnole 3</v>
      </c>
      <c r="K22" s="45"/>
      <c r="L22" s="46" t="str">
        <f>Q8</f>
        <v>Champvans 3</v>
      </c>
      <c r="M22" s="47"/>
      <c r="N22" s="140" t="str">
        <f t="shared" si="1"/>
        <v/>
      </c>
      <c r="O22" s="22"/>
      <c r="P22" s="22"/>
      <c r="Q22"/>
    </row>
    <row r="23" spans="2:17" x14ac:dyDescent="0.2">
      <c r="B23" s="140" t="str">
        <f t="shared" si="2"/>
        <v/>
      </c>
      <c r="C23" s="48" t="str">
        <f>Q10</f>
        <v>Champagnole 2</v>
      </c>
      <c r="D23" s="49"/>
      <c r="E23" s="50"/>
      <c r="F23" s="51"/>
      <c r="G23" s="140" t="str">
        <f t="shared" si="4"/>
        <v/>
      </c>
      <c r="H23" s="38"/>
      <c r="I23" s="22"/>
      <c r="J23" s="48" t="str">
        <f>Q15</f>
        <v>Mont sous Vaudrey 4</v>
      </c>
      <c r="K23" s="49"/>
      <c r="L23" s="50"/>
      <c r="M23" s="51"/>
      <c r="N23" s="22"/>
      <c r="O23" s="22"/>
      <c r="P23" s="22"/>
      <c r="Q23"/>
    </row>
    <row r="24" spans="2:17" x14ac:dyDescent="0.2">
      <c r="B24" s="140" t="str">
        <f t="shared" si="2"/>
        <v/>
      </c>
      <c r="C24" s="52"/>
      <c r="D24" s="43"/>
      <c r="E24" s="52"/>
      <c r="F24" s="43"/>
      <c r="G24" s="140" t="str">
        <f t="shared" si="4"/>
        <v/>
      </c>
      <c r="H24" s="38"/>
      <c r="I24" s="22"/>
      <c r="J24" s="52"/>
      <c r="K24" s="43"/>
      <c r="L24" s="52"/>
      <c r="M24" s="43"/>
      <c r="N24" s="22"/>
      <c r="O24" s="22"/>
      <c r="P24" s="22"/>
      <c r="Q24"/>
    </row>
    <row r="25" spans="2:17" x14ac:dyDescent="0.2">
      <c r="B25" s="140" t="str">
        <f t="shared" si="2"/>
        <v/>
      </c>
      <c r="C25" s="136" t="s">
        <v>15</v>
      </c>
      <c r="D25" s="137"/>
      <c r="E25" s="138" t="d">
        <v>2025-09-05</v>
      </c>
      <c r="F25" s="139"/>
      <c r="G25" s="140" t="str">
        <f t="shared" si="4"/>
        <v/>
      </c>
      <c r="H25" s="38"/>
      <c r="I25" s="140" t="str">
        <f t="shared" ref="I25:I29" si="5">IF(K25="","",IF(K25&gt;M25,3)+IF(K25=M25,2,1))</f>
        <v/>
      </c>
      <c r="J25" s="136" t="s">
        <v>28</v>
      </c>
      <c r="K25" s="137"/>
      <c r="L25" s="138" t="d">
        <v>2025-09-19</v>
      </c>
      <c r="M25" s="139"/>
      <c r="N25" s="140" t="str">
        <f t="shared" ref="N25:N29" si="6">IF(M25="","",IF(M25&gt;K25,3)+IF(M25=K25,2,1))</f>
        <v/>
      </c>
      <c r="O25" s="22"/>
      <c r="P25" s="22"/>
      <c r="Q25" s="22"/>
    </row>
    <row r="26" spans="2:17" x14ac:dyDescent="0.2">
      <c r="B26" s="140" t="str">
        <f t="shared" si="2"/>
        <v/>
      </c>
      <c r="C26" s="44" t="str">
        <f>Q7</f>
        <v>Salins</v>
      </c>
      <c r="D26" s="45"/>
      <c r="E26" s="46" t="str">
        <f>Q10</f>
        <v>Champagnole 2</v>
      </c>
      <c r="F26" s="47"/>
      <c r="G26" s="140" t="str">
        <f t="shared" si="4"/>
        <v/>
      </c>
      <c r="H26" s="38"/>
      <c r="I26" s="140" t="str">
        <f t="shared" si="5"/>
        <v/>
      </c>
      <c r="J26" s="44" t="str">
        <f>Q7</f>
        <v>Salins</v>
      </c>
      <c r="K26" s="45"/>
      <c r="L26" s="46" t="str">
        <f>Q9</f>
        <v>Ney pétanque 2</v>
      </c>
      <c r="M26" s="47"/>
      <c r="N26" s="140" t="str">
        <f t="shared" si="6"/>
        <v/>
      </c>
      <c r="O26" s="22"/>
      <c r="P26" s="22"/>
      <c r="Q26" s="22"/>
    </row>
    <row r="27" spans="2:17" x14ac:dyDescent="0.2">
      <c r="B27" s="140" t="str">
        <f t="shared" si="2"/>
        <v/>
      </c>
      <c r="C27" s="44" t="str">
        <f>Q11</f>
        <v>Arbois</v>
      </c>
      <c r="D27" s="45"/>
      <c r="E27" s="46" t="str">
        <f>Q9</f>
        <v>Ney pétanque 2</v>
      </c>
      <c r="F27" s="47"/>
      <c r="G27" s="140" t="str">
        <f t="shared" si="4"/>
        <v/>
      </c>
      <c r="H27" s="38"/>
      <c r="I27" s="140" t="str">
        <f t="shared" si="5"/>
        <v/>
      </c>
      <c r="J27" s="44" t="str">
        <f>Q10</f>
        <v>Champagnole 2</v>
      </c>
      <c r="K27" s="45"/>
      <c r="L27" s="46" t="str">
        <f>Q8</f>
        <v>Champvans 3</v>
      </c>
      <c r="M27" s="47"/>
      <c r="N27" s="140" t="str">
        <f t="shared" si="6"/>
        <v/>
      </c>
      <c r="O27" s="22"/>
      <c r="P27" s="22"/>
      <c r="Q27" s="22"/>
    </row>
    <row r="28" spans="2:17" x14ac:dyDescent="0.2">
      <c r="B28" s="140" t="str">
        <f t="shared" si="2"/>
        <v/>
      </c>
      <c r="C28" s="44" t="str">
        <f>Q14</f>
        <v>Gouriboule 2</v>
      </c>
      <c r="D28" s="45"/>
      <c r="E28" s="46" t="str">
        <f>Q8</f>
        <v>Champvans 3</v>
      </c>
      <c r="F28" s="47"/>
      <c r="G28" s="140" t="str">
        <f t="shared" si="4"/>
        <v/>
      </c>
      <c r="H28" s="38"/>
      <c r="I28" s="140" t="str">
        <f t="shared" si="5"/>
        <v/>
      </c>
      <c r="J28" s="44" t="str">
        <f>Q14</f>
        <v>Gouriboule 2</v>
      </c>
      <c r="K28" s="45"/>
      <c r="L28" s="46" t="str">
        <f>Q15</f>
        <v>Mont sous Vaudrey 4</v>
      </c>
      <c r="M28" s="47"/>
      <c r="N28" s="140" t="str">
        <f t="shared" si="6"/>
        <v/>
      </c>
      <c r="O28" s="22"/>
      <c r="P28" s="22"/>
      <c r="Q28" s="22"/>
    </row>
    <row r="29" spans="2:17" ht="15" customHeight="1" x14ac:dyDescent="0.2">
      <c r="B29" s="140" t="str">
        <f t="shared" si="2"/>
        <v/>
      </c>
      <c r="C29" s="44" t="str">
        <f>Q12</f>
        <v>Champagnole 3</v>
      </c>
      <c r="D29" s="45"/>
      <c r="E29" s="46" t="str">
        <f>Q15</f>
        <v>Mont sous Vaudrey 4</v>
      </c>
      <c r="F29" s="47"/>
      <c r="G29" s="140" t="str">
        <f t="shared" si="4"/>
        <v/>
      </c>
      <c r="H29" s="38"/>
      <c r="I29" s="140" t="str">
        <f t="shared" si="5"/>
        <v/>
      </c>
      <c r="J29" s="44" t="str">
        <f>Q12</f>
        <v>Champagnole 3</v>
      </c>
      <c r="K29" s="45"/>
      <c r="L29" s="46" t="str">
        <f>Q13</f>
        <v>Arbois 2</v>
      </c>
      <c r="M29" s="47"/>
      <c r="N29" s="140" t="str">
        <f t="shared" si="6"/>
        <v/>
      </c>
      <c r="O29" s="22"/>
      <c r="P29" s="22"/>
      <c r="Q29" s="22"/>
    </row>
    <row r="30" spans="2:17" x14ac:dyDescent="0.2">
      <c r="B30" s="1"/>
      <c r="C30" s="48" t="str">
        <f>Q13</f>
        <v>Arbois 2</v>
      </c>
      <c r="D30" s="49"/>
      <c r="E30" s="50"/>
      <c r="F30" s="51"/>
      <c r="G30" s="1"/>
      <c r="H30" s="38"/>
      <c r="I30" s="1"/>
      <c r="J30" s="48" t="str">
        <f>Q11</f>
        <v>Arbois</v>
      </c>
      <c r="K30" s="49"/>
      <c r="L30" s="50"/>
      <c r="M30" s="51"/>
      <c r="N30" s="1"/>
      <c r="O30" s="22"/>
      <c r="P30" s="22"/>
      <c r="Q30" s="22"/>
    </row>
    <row r="31" spans="2:17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2"/>
      <c r="P31" s="22"/>
      <c r="Q31" s="22"/>
    </row>
    <row r="32" spans="2:17" x14ac:dyDescent="0.2">
      <c r="B32" s="140" t="str">
        <f t="shared" ref="B32:B36" si="7">IF(D32="","",IF(D32&gt;F32,3)+IF(D32=F32,2,1))</f>
        <v/>
      </c>
      <c r="C32" s="136" t="s">
        <v>29</v>
      </c>
      <c r="D32" s="137"/>
      <c r="E32" s="138" t="d">
        <v>2025-09-26</v>
      </c>
      <c r="F32" s="139"/>
      <c r="G32" s="140" t="str">
        <f t="shared" ref="G32:G36" si="8">IF(F32="","",IF(F32&gt;D32,3)+IF(F32=D32,2,1))</f>
        <v/>
      </c>
      <c r="H32" s="1"/>
      <c r="I32" s="1"/>
      <c r="J32" s="1"/>
      <c r="K32" s="1"/>
      <c r="L32" s="1"/>
      <c r="M32" s="1"/>
      <c r="N32" s="1"/>
      <c r="O32" s="22"/>
      <c r="P32" s="22"/>
      <c r="Q32" s="22"/>
    </row>
    <row r="33" spans="2:14" x14ac:dyDescent="0.2">
      <c r="B33" s="140" t="str">
        <f t="shared" si="7"/>
        <v/>
      </c>
      <c r="C33" s="44" t="str">
        <f>Q7</f>
        <v>Salins</v>
      </c>
      <c r="D33" s="45"/>
      <c r="E33" s="46" t="str">
        <f>Q8</f>
        <v>Champvans 3</v>
      </c>
      <c r="F33" s="47"/>
      <c r="G33" s="140" t="str">
        <f t="shared" si="8"/>
        <v/>
      </c>
      <c r="H33" s="1"/>
      <c r="I33" s="1"/>
      <c r="J33" s="1"/>
      <c r="K33" s="1"/>
      <c r="L33" s="1"/>
      <c r="M33" s="1"/>
      <c r="N33" s="1"/>
    </row>
    <row r="34" spans="2:14" x14ac:dyDescent="0.2">
      <c r="B34" s="140" t="str">
        <f t="shared" si="7"/>
        <v/>
      </c>
      <c r="C34" s="44" t="str">
        <f>Q15</f>
        <v>Mont sous Vaudrey 4</v>
      </c>
      <c r="D34" s="45"/>
      <c r="E34" s="46" t="str">
        <f>Q10</f>
        <v>Champagnole 2</v>
      </c>
      <c r="F34" s="47"/>
      <c r="G34" s="140" t="str">
        <f t="shared" si="8"/>
        <v/>
      </c>
      <c r="H34" s="1"/>
      <c r="I34" s="1"/>
      <c r="J34" s="1"/>
      <c r="K34" s="1"/>
      <c r="L34" s="1"/>
      <c r="M34" s="1"/>
      <c r="N34" s="1"/>
    </row>
    <row r="35" spans="2:14" x14ac:dyDescent="0.2">
      <c r="B35" s="140" t="str">
        <f t="shared" si="7"/>
        <v/>
      </c>
      <c r="C35" s="44" t="str">
        <f>Q11</f>
        <v>Arbois</v>
      </c>
      <c r="D35" s="45"/>
      <c r="E35" s="46" t="str">
        <f>Q12</f>
        <v>Champagnole 3</v>
      </c>
      <c r="F35" s="47"/>
      <c r="G35" s="140" t="str">
        <f t="shared" si="8"/>
        <v/>
      </c>
      <c r="H35" s="1"/>
      <c r="I35" s="1"/>
      <c r="J35" s="1"/>
      <c r="K35" s="1"/>
      <c r="L35" s="1"/>
      <c r="M35" s="1"/>
      <c r="N35" s="1"/>
    </row>
    <row r="36" spans="2:14" x14ac:dyDescent="0.2">
      <c r="B36" s="140" t="str">
        <f t="shared" si="7"/>
        <v/>
      </c>
      <c r="C36" s="44" t="str">
        <f>Q13</f>
        <v>Arbois 2</v>
      </c>
      <c r="D36" s="45"/>
      <c r="E36" s="46" t="str">
        <f>Q14</f>
        <v>Gouriboule 2</v>
      </c>
      <c r="F36" s="47"/>
      <c r="G36" s="140" t="str">
        <f t="shared" si="8"/>
        <v/>
      </c>
      <c r="H36" s="1"/>
      <c r="I36" s="1"/>
      <c r="J36" s="1"/>
      <c r="K36" s="1"/>
      <c r="L36" s="1"/>
      <c r="M36" s="1"/>
      <c r="N36" s="1"/>
    </row>
    <row r="37" spans="2:14" x14ac:dyDescent="0.2">
      <c r="B37" s="1"/>
      <c r="C37" s="48" t="str">
        <f>Q9</f>
        <v>Ney pétanque 2</v>
      </c>
      <c r="D37" s="49"/>
      <c r="E37" s="50"/>
      <c r="F37" s="51"/>
      <c r="G37" s="1"/>
      <c r="H37" s="1"/>
      <c r="I37" s="1"/>
      <c r="J37" s="1"/>
      <c r="K37" s="1"/>
      <c r="L37" s="1"/>
      <c r="M37" s="1"/>
      <c r="N37" s="1"/>
    </row>
    <row r="38" spans="2:14" x14ac:dyDescent="0.2">
      <c r="B38" s="22"/>
      <c r="C38" s="22"/>
      <c r="D38" s="22"/>
      <c r="E38" s="22"/>
      <c r="F38" s="22"/>
      <c r="G38" s="22"/>
      <c r="H38" s="1"/>
      <c r="I38" s="1"/>
      <c r="J38" s="1"/>
      <c r="K38" s="1"/>
      <c r="L38" s="1"/>
      <c r="M38" s="1"/>
      <c r="N38" s="1"/>
    </row>
    <row r="39" spans="2:14" x14ac:dyDescent="0.2">
      <c r="B39" s="22"/>
      <c r="C39" s="22"/>
      <c r="D39" s="22"/>
      <c r="E39" s="22"/>
      <c r="F39" s="22"/>
      <c r="G39" s="22"/>
      <c r="H39" s="1"/>
      <c r="I39" s="1"/>
      <c r="J39" s="1"/>
      <c r="K39" s="1"/>
      <c r="L39" s="1"/>
      <c r="M39" s="1"/>
      <c r="N39" s="1"/>
    </row>
    <row r="40" spans="2:14" x14ac:dyDescent="0.2">
      <c r="B40" s="22"/>
      <c r="C40" s="22"/>
      <c r="D40" s="22"/>
      <c r="E40" s="22"/>
      <c r="F40" s="22"/>
      <c r="G40" s="22"/>
      <c r="H40" s="1"/>
      <c r="I40" s="1"/>
      <c r="J40" s="1"/>
      <c r="K40" s="1"/>
      <c r="L40" s="1"/>
      <c r="M40" s="1"/>
      <c r="N40" s="1"/>
    </row>
    <row r="41" spans="2:14" x14ac:dyDescent="0.2">
      <c r="B41" s="22"/>
      <c r="C41" s="22"/>
      <c r="D41" s="22"/>
      <c r="E41" s="22"/>
      <c r="F41" s="22"/>
      <c r="G41" s="22"/>
      <c r="H41" s="1"/>
      <c r="I41" s="1"/>
      <c r="J41" s="1"/>
      <c r="K41" s="1"/>
      <c r="L41" s="1"/>
      <c r="M41" s="1"/>
      <c r="N41" s="1"/>
    </row>
    <row r="42" spans="2:14" x14ac:dyDescent="0.2">
      <c r="B42" s="22"/>
      <c r="C42" s="22"/>
      <c r="D42" s="22"/>
      <c r="E42" s="22"/>
      <c r="F42" s="22"/>
      <c r="G42" s="22"/>
      <c r="H42" s="1"/>
      <c r="I42" s="1"/>
      <c r="J42" s="1"/>
      <c r="K42" s="1"/>
      <c r="L42" s="1"/>
      <c r="M42" s="1"/>
      <c r="N42" s="1"/>
    </row>
    <row r="43" spans="2:14" x14ac:dyDescent="0.2">
      <c r="B43" s="22"/>
      <c r="C43" s="22"/>
      <c r="D43" s="22"/>
      <c r="E43" s="22"/>
      <c r="F43" s="22"/>
      <c r="G43" s="22"/>
      <c r="H43" s="1"/>
      <c r="I43" s="1"/>
      <c r="J43" s="1"/>
      <c r="K43" s="1"/>
      <c r="L43" s="1"/>
      <c r="M43" s="1"/>
      <c r="N43" s="1"/>
    </row>
  </sheetData>
  <sheetProtection selectLockedCells="1" selectUnlockedCells="1"/>
  <mergeCells count="15">
    <mergeCell ref="C1:O1"/>
    <mergeCell ref="J4:K4"/>
    <mergeCell ref="Q5:Q6"/>
    <mergeCell ref="C2:L2"/>
    <mergeCell ref="L4:M4"/>
    <mergeCell ref="C4:D4"/>
    <mergeCell ref="E4:F4"/>
    <mergeCell ref="E11:F11"/>
    <mergeCell ref="J11:K11"/>
    <mergeCell ref="L11:M11"/>
    <mergeCell ref="C18:D18"/>
    <mergeCell ref="E18:F18"/>
    <mergeCell ref="J18:K18"/>
    <mergeCell ref="L18:M18"/>
    <mergeCell ref="C11:D11"/>
  </mergeCells>
  <phoneticPr fontId="4" type="noConversion"/>
  <conditionalFormatting sqref="D1 K1:K3 D3 D23:D37 D44:D65536">
    <cfRule type="cellIs" dxfId="362" priority="92" stopIfTrue="1" operator="lessThan">
      <formula>F1</formula>
    </cfRule>
    <cfRule type="cellIs" dxfId="361" priority="91" stopIfTrue="1" operator="greaterThan">
      <formula>F1</formula>
    </cfRule>
    <cfRule type="cellIs" dxfId="360" priority="93" stopIfTrue="1" operator="equal">
      <formula>F1</formula>
    </cfRule>
  </conditionalFormatting>
  <conditionalFormatting sqref="D5:D9 K5:K9 D11:D15 K11:K15 D17:D21 K17:K22">
    <cfRule type="cellIs" dxfId="359" priority="27" stopIfTrue="1" operator="equal">
      <formula>F5</formula>
    </cfRule>
    <cfRule type="cellIs" dxfId="358" priority="26" stopIfTrue="1" operator="lessThan">
      <formula>F5</formula>
    </cfRule>
    <cfRule type="cellIs" dxfId="357" priority="25" stopIfTrue="1" operator="greaterThan">
      <formula>F5</formula>
    </cfRule>
  </conditionalFormatting>
  <conditionalFormatting sqref="F5:F9 M5:M9 F11:F15 M11:M15 F17:F21 M17:M22 F23:F29">
    <cfRule type="cellIs" dxfId="356" priority="22" stopIfTrue="1" operator="greaterThan">
      <formula>D5</formula>
    </cfRule>
    <cfRule type="cellIs" dxfId="355" priority="23" stopIfTrue="1" operator="lessThan">
      <formula>D5</formula>
    </cfRule>
    <cfRule type="cellIs" dxfId="354" priority="24" stopIfTrue="1" operator="equal">
      <formula>D5</formula>
    </cfRule>
  </conditionalFormatting>
  <conditionalFormatting sqref="F32:F36">
    <cfRule type="cellIs" dxfId="353" priority="1" stopIfTrue="1" operator="greaterThan">
      <formula>D32</formula>
    </cfRule>
    <cfRule type="cellIs" dxfId="352" priority="2" stopIfTrue="1" operator="lessThan">
      <formula>D32</formula>
    </cfRule>
    <cfRule type="cellIs" dxfId="351" priority="3" stopIfTrue="1" operator="equal">
      <formula>D32</formula>
    </cfRule>
  </conditionalFormatting>
  <conditionalFormatting sqref="F37:G37">
    <cfRule type="cellIs" dxfId="350" priority="4" stopIfTrue="1" operator="greaterThan">
      <formula>D37</formula>
    </cfRule>
    <cfRule type="cellIs" dxfId="349" priority="5" stopIfTrue="1" operator="lessThan">
      <formula>D37</formula>
    </cfRule>
    <cfRule type="cellIs" dxfId="348" priority="6" stopIfTrue="1" operator="equal">
      <formula>D37</formula>
    </cfRule>
  </conditionalFormatting>
  <conditionalFormatting sqref="F1:H3 M1:O3 O28:O43 F44:H65536 M44:O65536">
    <cfRule type="cellIs" dxfId="347" priority="90" stopIfTrue="1" operator="equal">
      <formula>D1</formula>
    </cfRule>
    <cfRule type="cellIs" dxfId="346" priority="89" stopIfTrue="1" operator="lessThan">
      <formula>D1</formula>
    </cfRule>
    <cfRule type="cellIs" dxfId="345" priority="88" stopIfTrue="1" operator="greaterThan">
      <formula>D1</formula>
    </cfRule>
  </conditionalFormatting>
  <conditionalFormatting sqref="G4 G9:G10">
    <cfRule type="cellIs" dxfId="344" priority="19" stopIfTrue="1" operator="greaterThan">
      <formula>E4</formula>
    </cfRule>
    <cfRule type="cellIs" dxfId="343" priority="20" stopIfTrue="1" operator="lessThan">
      <formula>E4</formula>
    </cfRule>
    <cfRule type="cellIs" dxfId="342" priority="21" stopIfTrue="1" operator="equal">
      <formula>E4</formula>
    </cfRule>
  </conditionalFormatting>
  <conditionalFormatting sqref="H27:H29 F30:H31">
    <cfRule type="cellIs" dxfId="341" priority="30" stopIfTrue="1" operator="equal">
      <formula>D27</formula>
    </cfRule>
    <cfRule type="cellIs" dxfId="340" priority="29" stopIfTrue="1" operator="lessThan">
      <formula>D27</formula>
    </cfRule>
    <cfRule type="cellIs" dxfId="339" priority="28" stopIfTrue="1" operator="greaterThan">
      <formula>D27</formula>
    </cfRule>
  </conditionalFormatting>
  <conditionalFormatting sqref="H32">
    <cfRule type="cellIs" dxfId="338" priority="430" stopIfTrue="1" operator="greaterThan">
      <formula>#REF!</formula>
    </cfRule>
    <cfRule type="cellIs" dxfId="337" priority="431" stopIfTrue="1" operator="lessThan">
      <formula>#REF!</formula>
    </cfRule>
    <cfRule type="cellIs" dxfId="336" priority="432" stopIfTrue="1" operator="equal">
      <formula>#REF!</formula>
    </cfRule>
  </conditionalFormatting>
  <conditionalFormatting sqref="H40:H43">
    <cfRule type="cellIs" dxfId="335" priority="435" stopIfTrue="1" operator="equal">
      <formula>F35</formula>
    </cfRule>
    <cfRule type="cellIs" dxfId="334" priority="433" stopIfTrue="1" operator="greaterThan">
      <formula>F35</formula>
    </cfRule>
    <cfRule type="cellIs" dxfId="333" priority="434" stopIfTrue="1" operator="lessThan">
      <formula>F35</formula>
    </cfRule>
  </conditionalFormatting>
  <conditionalFormatting sqref="K25:K32">
    <cfRule type="cellIs" dxfId="332" priority="12" stopIfTrue="1" operator="equal">
      <formula>M25</formula>
    </cfRule>
    <cfRule type="cellIs" dxfId="331" priority="11" stopIfTrue="1" operator="lessThan">
      <formula>M25</formula>
    </cfRule>
    <cfRule type="cellIs" dxfId="330" priority="10" stopIfTrue="1" operator="greaterThan">
      <formula>M25</formula>
    </cfRule>
  </conditionalFormatting>
  <conditionalFormatting sqref="K40:K65536">
    <cfRule type="cellIs" dxfId="329" priority="37" stopIfTrue="1" operator="greaterThan">
      <formula>M40</formula>
    </cfRule>
    <cfRule type="cellIs" dxfId="328" priority="38" stopIfTrue="1" operator="lessThan">
      <formula>M40</formula>
    </cfRule>
    <cfRule type="cellIs" dxfId="327" priority="39" stopIfTrue="1" operator="equal">
      <formula>M40</formula>
    </cfRule>
  </conditionalFormatting>
  <conditionalFormatting sqref="M25:M29">
    <cfRule type="cellIs" dxfId="326" priority="9" stopIfTrue="1" operator="equal">
      <formula>K25</formula>
    </cfRule>
    <cfRule type="cellIs" dxfId="325" priority="8" stopIfTrue="1" operator="lessThan">
      <formula>K25</formula>
    </cfRule>
    <cfRule type="cellIs" dxfId="324" priority="7" stopIfTrue="1" operator="greaterThan">
      <formula>K25</formula>
    </cfRule>
  </conditionalFormatting>
  <conditionalFormatting sqref="M30:N32">
    <cfRule type="cellIs" dxfId="323" priority="13" stopIfTrue="1" operator="greaterThan">
      <formula>K30</formula>
    </cfRule>
    <cfRule type="cellIs" dxfId="322" priority="15" stopIfTrue="1" operator="equal">
      <formula>K30</formula>
    </cfRule>
    <cfRule type="cellIs" dxfId="321" priority="14" stopIfTrue="1" operator="lessThan">
      <formula>K30</formula>
    </cfRule>
  </conditionalFormatting>
  <conditionalFormatting sqref="M40:N43">
    <cfRule type="cellIs" dxfId="320" priority="34" stopIfTrue="1" operator="greaterThan">
      <formula>K40</formula>
    </cfRule>
    <cfRule type="cellIs" dxfId="319" priority="35" stopIfTrue="1" operator="lessThan">
      <formula>K40</formula>
    </cfRule>
    <cfRule type="cellIs" dxfId="318" priority="36" stopIfTrue="1" operator="equal">
      <formula>K40</formula>
    </cfRule>
  </conditionalFormatting>
  <conditionalFormatting sqref="N4">
    <cfRule type="cellIs" dxfId="317" priority="18" stopIfTrue="1" operator="equal">
      <formula>L4</formula>
    </cfRule>
    <cfRule type="cellIs" dxfId="316" priority="17" stopIfTrue="1" operator="lessThan">
      <formula>L4</formula>
    </cfRule>
    <cfRule type="cellIs" dxfId="315" priority="16" stopIfTrue="1" operator="greaterThan">
      <formula>L4</formula>
    </cfRule>
  </conditionalFormatting>
  <pageMargins left="0.39370078740157483" right="0.39370078740157483" top="0.39370078740157483" bottom="0.39370078740157483" header="0" footer="0"/>
  <pageSetup paperSize="9" orientation="landscape" horizontalDpi="4294967293" r:id="rId1"/>
  <headerFooter alignWithMargins="0"/>
  <drawing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8">
    <tabColor theme="4" tint="0.39997558519241921"/>
    <pageSetUpPr fitToPage="1"/>
  </sheetPr>
  <dimension ref="A1:Q32"/>
  <sheetViews>
    <sheetView topLeftCell="A3" zoomScaleNormal="100" workbookViewId="0">
      <selection activeCell="E26" sqref="E26"/>
    </sheetView>
  </sheetViews>
  <sheetFormatPr baseColWidth="10" defaultColWidth="11.42578125" defaultRowHeight="12.75" x14ac:dyDescent="0.2"/>
  <cols>
    <col min="1" max="2" width="2.28515625" style="1" customWidth="1"/>
    <col min="3" max="3" width="15.7109375" style="1" customWidth="1"/>
    <col min="4" max="4" width="4.7109375" style="1" customWidth="1"/>
    <col min="5" max="5" width="15.7109375" style="1" customWidth="1"/>
    <col min="6" max="6" width="4.5703125" style="1" customWidth="1"/>
    <col min="7" max="8" width="2.42578125" style="1" customWidth="1"/>
    <col min="9" max="9" width="4.42578125" style="1" customWidth="1"/>
    <col min="10" max="10" width="15.7109375" style="1" customWidth="1"/>
    <col min="11" max="11" width="4.7109375" style="1" customWidth="1"/>
    <col min="12" max="12" width="15.7109375" style="1" customWidth="1"/>
    <col min="13" max="13" width="4.28515625" style="1" customWidth="1"/>
    <col min="14" max="14" width="5.140625" style="1" customWidth="1"/>
    <col min="15" max="15" width="2.28515625" style="1" customWidth="1"/>
    <col min="16" max="16" width="3.7109375" style="1" hidden="1" customWidth="1"/>
    <col min="17" max="17" width="18.140625" style="1" hidden="1" customWidth="1"/>
    <col min="18" max="18" width="11.42578125" style="1" customWidth="1"/>
    <col min="19" max="16384" width="11.42578125" style="1"/>
  </cols>
  <sheetData>
    <row r="1" spans="1:17" ht="20.25" x14ac:dyDescent="0.3">
      <c r="C1" s="173" t="str">
        <f>'Promotion 1'!C1:O1</f>
        <v>Championnat Des Clubs - Année 2025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7" ht="20.25" customHeight="1" x14ac:dyDescent="0.3">
      <c r="C2" s="173" t="s">
        <v>30</v>
      </c>
      <c r="D2" s="173"/>
      <c r="E2" s="173"/>
      <c r="F2" s="173"/>
      <c r="G2" s="173"/>
      <c r="H2" s="173"/>
      <c r="I2" s="173"/>
      <c r="J2" s="173"/>
      <c r="K2" s="173"/>
      <c r="L2" s="173"/>
      <c r="M2" s="131"/>
      <c r="N2" s="131"/>
      <c r="O2" s="131"/>
    </row>
    <row r="3" spans="1:17" ht="15" customHeight="1" x14ac:dyDescent="0.2"/>
    <row r="4" spans="1:17" x14ac:dyDescent="0.2">
      <c r="B4" s="140" t="str">
        <f>IF($D4="","",IF($D4&gt;$F4,3)+IF($D4=$F4,2,1))</f>
        <v/>
      </c>
      <c r="C4" s="181" t="s">
        <v>18</v>
      </c>
      <c r="D4" s="182"/>
      <c r="E4" s="179" t="d">
        <f ca="1">'Promotion 1'!E4</f>
        <v>2025-05-23</v>
      </c>
      <c r="F4" s="180"/>
      <c r="G4" s="140" t="str">
        <f>IF($F4="","",IF($F4&gt;$D4,3)+IF($F4=$D4,2,1))</f>
        <v/>
      </c>
      <c r="H4" s="38"/>
      <c r="I4" s="22"/>
      <c r="J4" s="183" t="s">
        <v>4</v>
      </c>
      <c r="K4" s="183"/>
      <c r="L4" s="186" t="d">
        <f ca="1">'Promotion 1'!L4</f>
        <v>2025-05-30</v>
      </c>
      <c r="M4" s="186"/>
      <c r="N4" s="22"/>
    </row>
    <row r="5" spans="1:17" x14ac:dyDescent="0.2">
      <c r="A5"/>
      <c r="B5" s="140" t="str">
        <f>IF(D5="","",IF(D5&gt;F5,3)+IF(D5=F5,2,1))</f>
        <v/>
      </c>
      <c r="C5" s="44" t="str">
        <f>Q7</f>
        <v>Bletterans</v>
      </c>
      <c r="D5" s="45"/>
      <c r="E5" s="46" t="str">
        <f>Q12</f>
        <v>Bletterans 2</v>
      </c>
      <c r="F5" s="47"/>
      <c r="G5" s="140" t="str">
        <f>IF(F5="","",IF(F5&gt;D5,3)+IF(F5=D5,2,1))</f>
        <v/>
      </c>
      <c r="H5" s="38"/>
      <c r="I5" s="140" t="str">
        <f t="shared" ref="I5:I15" si="0">IF(K5="","",IF(K5&gt;M5,3)+IF(K5=M5,2,1))</f>
        <v/>
      </c>
      <c r="J5" s="39" t="str">
        <f>Q13</f>
        <v>Champvans 5</v>
      </c>
      <c r="K5" s="40"/>
      <c r="L5" s="41" t="str">
        <f>Q7</f>
        <v>Bletterans</v>
      </c>
      <c r="M5" s="42"/>
      <c r="N5" s="140" t="str">
        <f t="shared" ref="N5:N15" si="1">IF(M5="","",IF(M5&gt;K5,3)+IF(M5=K5,2,1))</f>
        <v/>
      </c>
      <c r="Q5" s="187" t="s">
        <v>6</v>
      </c>
    </row>
    <row r="6" spans="1:17" x14ac:dyDescent="0.2">
      <c r="A6"/>
      <c r="B6" s="140" t="str">
        <f>IF(D6="","",IF(D6&gt;F6,3)+IF(D6=F6,2,1))</f>
        <v/>
      </c>
      <c r="C6" s="44" t="str">
        <f>Q13</f>
        <v>Champvans 5</v>
      </c>
      <c r="D6" s="45"/>
      <c r="E6" s="46" t="str">
        <f>Q11</f>
        <v>PBJ</v>
      </c>
      <c r="F6" s="47"/>
      <c r="G6" s="140" t="str">
        <f>IF(F6="","",IF(F6&gt;D6,3)+IF(F6=D6,2,1))</f>
        <v/>
      </c>
      <c r="H6" s="38"/>
      <c r="I6" s="140" t="str">
        <f t="shared" si="0"/>
        <v/>
      </c>
      <c r="J6" s="44" t="str">
        <f>Q14</f>
        <v>Moissey 2</v>
      </c>
      <c r="K6" s="45"/>
      <c r="L6" s="46" t="str">
        <f>Q12</f>
        <v>Bletterans 2</v>
      </c>
      <c r="M6" s="47"/>
      <c r="N6" s="140" t="str">
        <f t="shared" si="1"/>
        <v/>
      </c>
      <c r="Q6" s="188"/>
    </row>
    <row r="7" spans="1:17" x14ac:dyDescent="0.2">
      <c r="A7"/>
      <c r="B7" s="140" t="str">
        <f>IF(D7="","",IF(D7&gt;F7,3)+IF(D7=F7,2,1))</f>
        <v/>
      </c>
      <c r="C7" s="44" t="str">
        <f>Q14</f>
        <v>Moissey 2</v>
      </c>
      <c r="D7" s="45"/>
      <c r="E7" s="46" t="str">
        <f>Q10</f>
        <v>Moissey</v>
      </c>
      <c r="F7" s="47"/>
      <c r="G7" s="140" t="str">
        <f>IF(F7="","",IF(F7&gt;D7,3)+IF(F7=D7,2,1))</f>
        <v/>
      </c>
      <c r="H7" s="38"/>
      <c r="I7" s="140" t="str">
        <f t="shared" si="0"/>
        <v/>
      </c>
      <c r="J7" s="44" t="str">
        <f>Q11</f>
        <v>PBJ</v>
      </c>
      <c r="K7" s="45"/>
      <c r="L7" s="46" t="str">
        <f>Q8</f>
        <v>DPC 6</v>
      </c>
      <c r="M7" s="47"/>
      <c r="N7" s="140" t="str">
        <f t="shared" si="1"/>
        <v/>
      </c>
      <c r="P7" s="10">
        <v>1</v>
      </c>
      <c r="Q7" s="65" t="str">
        <f>'liste équipes'!E4</f>
        <v>Bletterans</v>
      </c>
    </row>
    <row r="8" spans="1:17" x14ac:dyDescent="0.2">
      <c r="A8"/>
      <c r="B8" s="140" t="str">
        <f>IF(D8="","",IF(D8&gt;F8,3)+IF(D8=F8,2,1))</f>
        <v/>
      </c>
      <c r="C8" s="44" t="str">
        <f>Q8</f>
        <v>DPC 6</v>
      </c>
      <c r="D8" s="45"/>
      <c r="E8" s="46" t="str">
        <f>Q9</f>
        <v>DPC 5</v>
      </c>
      <c r="F8" s="47"/>
      <c r="G8" s="140" t="str">
        <f>IF(F8="","",IF(F8&gt;D8,3)+IF(F8=D8,2,1))</f>
        <v/>
      </c>
      <c r="H8" s="38"/>
      <c r="I8" s="140" t="str">
        <f t="shared" si="0"/>
        <v/>
      </c>
      <c r="J8" s="44" t="str">
        <f>Q10</f>
        <v>Moissey</v>
      </c>
      <c r="K8" s="45"/>
      <c r="L8" s="46" t="str">
        <f>Q9</f>
        <v>DPC 5</v>
      </c>
      <c r="M8" s="47"/>
      <c r="N8" s="140" t="str">
        <f t="shared" si="1"/>
        <v/>
      </c>
      <c r="P8" s="10">
        <v>2</v>
      </c>
      <c r="Q8" s="65" t="str">
        <f>'liste équipes'!E5</f>
        <v>DPC 6</v>
      </c>
    </row>
    <row r="9" spans="1:17" x14ac:dyDescent="0.2">
      <c r="B9" s="140" t="str">
        <f>IF(D9="","",IF(D9&gt;F9,3)+IF(D9=F9,2,1))</f>
        <v/>
      </c>
      <c r="C9" s="48"/>
      <c r="D9" s="49"/>
      <c r="E9" s="50"/>
      <c r="F9" s="51"/>
      <c r="G9" s="140" t="str">
        <f>IF(F9="","",IF(F9&gt;D9,3)+IF(F9=D9,2,1))</f>
        <v/>
      </c>
      <c r="H9" s="38"/>
      <c r="I9" s="140" t="str">
        <f t="shared" si="0"/>
        <v/>
      </c>
      <c r="J9" s="48"/>
      <c r="K9" s="49"/>
      <c r="L9" s="50"/>
      <c r="M9" s="51"/>
      <c r="N9" s="140" t="str">
        <f t="shared" si="1"/>
        <v/>
      </c>
      <c r="P9" s="10">
        <v>3</v>
      </c>
      <c r="Q9" s="65" t="str">
        <f>'liste équipes'!E6</f>
        <v>DPC 5</v>
      </c>
    </row>
    <row r="10" spans="1:17" x14ac:dyDescent="0.2">
      <c r="B10" s="22"/>
      <c r="C10" s="38"/>
      <c r="D10" s="38"/>
      <c r="E10" s="38"/>
      <c r="F10" s="38"/>
      <c r="G10" s="22"/>
      <c r="H10" s="38"/>
      <c r="I10" s="140" t="str">
        <f t="shared" si="0"/>
        <v/>
      </c>
      <c r="J10" s="38"/>
      <c r="K10" s="38"/>
      <c r="L10" s="38"/>
      <c r="M10" s="38"/>
      <c r="N10" s="140" t="str">
        <f t="shared" si="1"/>
        <v/>
      </c>
      <c r="P10" s="10">
        <v>4</v>
      </c>
      <c r="Q10" s="65" t="str">
        <f>'liste équipes'!E7</f>
        <v>Moissey</v>
      </c>
    </row>
    <row r="11" spans="1:17" x14ac:dyDescent="0.2">
      <c r="B11" s="22"/>
      <c r="C11" s="183" t="s">
        <v>7</v>
      </c>
      <c r="D11" s="183"/>
      <c r="E11" s="186" t="d">
        <f>'Promotion 1'!E11</f>
        <v>2025-06-13</v>
      </c>
      <c r="F11" s="186"/>
      <c r="G11" s="22"/>
      <c r="H11" s="38"/>
      <c r="I11" s="140" t="str">
        <f t="shared" si="0"/>
        <v/>
      </c>
      <c r="J11" s="181" t="s">
        <v>9</v>
      </c>
      <c r="K11" s="182"/>
      <c r="L11" s="179" t="d">
        <f>'Promotion 1'!L11</f>
        <v>2025-07-04</v>
      </c>
      <c r="M11" s="180"/>
      <c r="N11" s="140" t="str">
        <f t="shared" si="1"/>
        <v/>
      </c>
      <c r="P11" s="10">
        <v>5</v>
      </c>
      <c r="Q11" s="65" t="str">
        <f>'liste équipes'!E8</f>
        <v>PBJ</v>
      </c>
    </row>
    <row r="12" spans="1:17" x14ac:dyDescent="0.2">
      <c r="B12" s="140" t="str">
        <f>IF($D12="","",IF($D12&gt;$F12,3)+IF($D12=$F12,2,1))</f>
        <v/>
      </c>
      <c r="C12" s="39" t="str">
        <f>Q7</f>
        <v>Bletterans</v>
      </c>
      <c r="D12" s="40"/>
      <c r="E12" s="41" t="str">
        <f>Q14</f>
        <v>Moissey 2</v>
      </c>
      <c r="F12" s="42"/>
      <c r="G12" s="140" t="str">
        <f>IF(F12="","",IF(F12&gt;D12,3)+IF(F12=D12,2,1))</f>
        <v/>
      </c>
      <c r="H12" s="38"/>
      <c r="I12" s="140" t="str">
        <f t="shared" si="0"/>
        <v/>
      </c>
      <c r="J12" s="44" t="str">
        <f>Q11</f>
        <v>PBJ</v>
      </c>
      <c r="K12" s="45"/>
      <c r="L12" s="46" t="str">
        <f>Q7</f>
        <v>Bletterans</v>
      </c>
      <c r="M12" s="47"/>
      <c r="N12" s="140" t="str">
        <f t="shared" si="1"/>
        <v/>
      </c>
      <c r="P12" s="10">
        <v>6</v>
      </c>
      <c r="Q12" s="65" t="str">
        <f>'liste équipes'!E9</f>
        <v>Bletterans 2</v>
      </c>
    </row>
    <row r="13" spans="1:17" x14ac:dyDescent="0.2">
      <c r="B13" s="140" t="str">
        <f>IF(D13="","",IF(D13&gt;F13,3)+IF(D13=F13,2,1))</f>
        <v/>
      </c>
      <c r="C13" s="44" t="str">
        <f>Q8</f>
        <v>DPC 6</v>
      </c>
      <c r="D13" s="45"/>
      <c r="E13" s="46" t="str">
        <f>Q13</f>
        <v>Champvans 5</v>
      </c>
      <c r="F13" s="47"/>
      <c r="G13" s="140" t="str">
        <f>IF(F13="","",IF(F13&gt;D13,3)+IF(F13=D13,2,1))</f>
        <v/>
      </c>
      <c r="H13" s="38"/>
      <c r="I13" s="140" t="str">
        <f t="shared" si="0"/>
        <v/>
      </c>
      <c r="J13" s="44" t="str">
        <f>Q10</f>
        <v>Moissey</v>
      </c>
      <c r="K13" s="45"/>
      <c r="L13" s="46" t="str">
        <f>Q12</f>
        <v>Bletterans 2</v>
      </c>
      <c r="M13" s="47"/>
      <c r="N13" s="140" t="str">
        <f t="shared" si="1"/>
        <v/>
      </c>
      <c r="P13" s="10">
        <v>7</v>
      </c>
      <c r="Q13" s="65" t="str">
        <f>'liste équipes'!E10</f>
        <v>Champvans 5</v>
      </c>
    </row>
    <row r="14" spans="1:17" x14ac:dyDescent="0.2">
      <c r="B14" s="140" t="str">
        <f>IF(D14="","",IF(D14&gt;F14,3)+IF(D14=F14,2,1))</f>
        <v/>
      </c>
      <c r="C14" s="44" t="str">
        <f>Q9</f>
        <v>DPC 5</v>
      </c>
      <c r="D14" s="45"/>
      <c r="E14" s="46" t="str">
        <f>Q12</f>
        <v>Bletterans 2</v>
      </c>
      <c r="F14" s="47"/>
      <c r="G14" s="140" t="str">
        <f>IF(F14="","",IF(F14&gt;D14,3)+IF(F14=D14,2,1))</f>
        <v/>
      </c>
      <c r="H14" s="38"/>
      <c r="I14" s="140" t="str">
        <f t="shared" si="0"/>
        <v/>
      </c>
      <c r="J14" s="44" t="str">
        <f>Q13</f>
        <v>Champvans 5</v>
      </c>
      <c r="K14" s="45"/>
      <c r="L14" s="46" t="str">
        <f>Q9</f>
        <v>DPC 5</v>
      </c>
      <c r="M14" s="47"/>
      <c r="N14" s="140" t="str">
        <f t="shared" si="1"/>
        <v/>
      </c>
      <c r="P14" s="10">
        <v>8</v>
      </c>
      <c r="Q14" s="65" t="str">
        <f>'liste équipes'!E11</f>
        <v>Moissey 2</v>
      </c>
    </row>
    <row r="15" spans="1:17" x14ac:dyDescent="0.2">
      <c r="B15" s="140" t="str">
        <f>IF(D15="","",IF(D15&gt;F15,3)+IF(D15=F15,2,1))</f>
        <v/>
      </c>
      <c r="C15" s="44" t="str">
        <f>Q11</f>
        <v>PBJ</v>
      </c>
      <c r="D15" s="45"/>
      <c r="E15" s="46" t="str">
        <f>Q10</f>
        <v>Moissey</v>
      </c>
      <c r="F15" s="47"/>
      <c r="G15" s="140" t="str">
        <f>IF(F15="","",IF(F15&gt;D15,3)+IF(F15=D15,2,1))</f>
        <v/>
      </c>
      <c r="H15" s="38"/>
      <c r="I15" s="140" t="str">
        <f t="shared" si="0"/>
        <v/>
      </c>
      <c r="J15" s="44" t="str">
        <f>Q14</f>
        <v>Moissey 2</v>
      </c>
      <c r="K15" s="45"/>
      <c r="L15" s="46" t="str">
        <f>Q8</f>
        <v>DPC 6</v>
      </c>
      <c r="M15" s="47"/>
      <c r="N15" s="140" t="str">
        <f t="shared" si="1"/>
        <v/>
      </c>
    </row>
    <row r="16" spans="1:17" x14ac:dyDescent="0.2">
      <c r="B16" s="22"/>
      <c r="C16" s="48"/>
      <c r="D16" s="49"/>
      <c r="E16" s="50"/>
      <c r="F16" s="51"/>
      <c r="G16" s="22"/>
      <c r="H16" s="38"/>
      <c r="I16" s="140" t="str">
        <f t="shared" ref="I16:I22" si="2">IF(K16="","",IF(K16&gt;M16,3)+IF(K16=M16,2,1))</f>
        <v/>
      </c>
      <c r="J16" s="48"/>
      <c r="K16" s="49"/>
      <c r="L16" s="50"/>
      <c r="M16" s="51"/>
      <c r="N16" s="140" t="str">
        <f t="shared" ref="N16:N22" si="3">IF(M16="","",IF(M16&gt;K16,3)+IF(M16=K16,2,1))</f>
        <v/>
      </c>
    </row>
    <row r="17" spans="2:17" x14ac:dyDescent="0.2">
      <c r="B17" s="140" t="str">
        <f t="shared" ref="B17:B22" si="4">IF(D17="","",IF(D17&gt;F17,3)+IF(D17=F17,2,1))</f>
        <v/>
      </c>
      <c r="C17" s="52"/>
      <c r="D17" s="43"/>
      <c r="E17" s="52"/>
      <c r="F17" s="43"/>
      <c r="G17" s="140" t="str">
        <f t="shared" ref="G17:G18" si="5">IF(F17="","",IF(F17&gt;D17,3)+IF(F17=D17,2,1))</f>
        <v/>
      </c>
      <c r="H17" s="38"/>
      <c r="I17" s="140" t="str">
        <f t="shared" si="2"/>
        <v/>
      </c>
      <c r="J17" s="52"/>
      <c r="K17" s="43"/>
      <c r="L17" s="52"/>
      <c r="M17" s="43"/>
      <c r="N17" s="140" t="str">
        <f t="shared" si="3"/>
        <v/>
      </c>
      <c r="Q17" s="22"/>
    </row>
    <row r="18" spans="2:17" x14ac:dyDescent="0.2">
      <c r="B18" s="140" t="str">
        <f t="shared" si="4"/>
        <v/>
      </c>
      <c r="C18" s="181" t="s">
        <v>11</v>
      </c>
      <c r="D18" s="182"/>
      <c r="E18" s="179" t="d">
        <f>'Promotion 1'!E18</f>
        <v>2025-07-18</v>
      </c>
      <c r="F18" s="180"/>
      <c r="G18" s="140" t="str">
        <f t="shared" si="5"/>
        <v/>
      </c>
      <c r="H18" s="38"/>
      <c r="I18" s="140" t="str">
        <f t="shared" si="2"/>
        <v/>
      </c>
      <c r="J18" s="181" t="s">
        <v>13</v>
      </c>
      <c r="K18" s="182"/>
      <c r="L18" s="179" t="d">
        <f>'Promotion 1'!L18</f>
        <v>2025-08-01</v>
      </c>
      <c r="M18" s="180"/>
      <c r="N18" s="140" t="str">
        <f t="shared" si="3"/>
        <v/>
      </c>
    </row>
    <row r="19" spans="2:17" x14ac:dyDescent="0.2">
      <c r="B19" s="140" t="str">
        <f t="shared" si="4"/>
        <v/>
      </c>
      <c r="C19" s="44" t="str">
        <f>Q7</f>
        <v>Bletterans</v>
      </c>
      <c r="D19" s="45"/>
      <c r="E19" s="46" t="str">
        <f>Q10</f>
        <v>Moissey</v>
      </c>
      <c r="F19" s="47"/>
      <c r="G19" s="140" t="str">
        <f>IF($F19="","",IF($F19&gt;$D19,3)+IF($F19=$D19,2,1))</f>
        <v/>
      </c>
      <c r="H19" s="38"/>
      <c r="I19" s="140" t="str">
        <f t="shared" si="2"/>
        <v/>
      </c>
      <c r="J19" s="44" t="str">
        <f>Q9</f>
        <v>DPC 5</v>
      </c>
      <c r="K19" s="45"/>
      <c r="L19" s="46" t="str">
        <f>Q7</f>
        <v>Bletterans</v>
      </c>
      <c r="M19" s="47"/>
      <c r="N19" s="140" t="str">
        <f t="shared" si="3"/>
        <v/>
      </c>
    </row>
    <row r="20" spans="2:17" x14ac:dyDescent="0.2">
      <c r="B20" s="140" t="str">
        <f t="shared" si="4"/>
        <v/>
      </c>
      <c r="C20" s="44" t="str">
        <f>Q11</f>
        <v>PBJ</v>
      </c>
      <c r="D20" s="45"/>
      <c r="E20" s="46" t="str">
        <f>Q9</f>
        <v>DPC 5</v>
      </c>
      <c r="F20" s="47"/>
      <c r="G20" s="140" t="str">
        <f t="shared" ref="G20:G29" si="6">IF(F20="","",IF(F20&gt;D20,3)+IF(F20=D20,2,1))</f>
        <v/>
      </c>
      <c r="H20" s="38"/>
      <c r="I20" s="140" t="str">
        <f t="shared" si="2"/>
        <v/>
      </c>
      <c r="J20" s="44" t="str">
        <f>Q8</f>
        <v>DPC 6</v>
      </c>
      <c r="K20" s="45"/>
      <c r="L20" s="46" t="str">
        <f>Q10</f>
        <v>Moissey</v>
      </c>
      <c r="M20" s="47"/>
      <c r="N20" s="140" t="str">
        <f t="shared" si="3"/>
        <v/>
      </c>
    </row>
    <row r="21" spans="2:17" x14ac:dyDescent="0.2">
      <c r="B21" s="140" t="str">
        <f t="shared" si="4"/>
        <v/>
      </c>
      <c r="C21" s="44" t="str">
        <f>Q12</f>
        <v>Bletterans 2</v>
      </c>
      <c r="D21" s="45"/>
      <c r="E21" s="46" t="str">
        <f>Q8</f>
        <v>DPC 6</v>
      </c>
      <c r="F21" s="47"/>
      <c r="G21" s="140" t="str">
        <f t="shared" si="6"/>
        <v/>
      </c>
      <c r="H21" s="38"/>
      <c r="I21" s="140" t="str">
        <f t="shared" si="2"/>
        <v/>
      </c>
      <c r="J21" s="44" t="str">
        <f>Q11</f>
        <v>PBJ</v>
      </c>
      <c r="K21" s="45"/>
      <c r="L21" s="46" t="str">
        <f>Q14</f>
        <v>Moissey 2</v>
      </c>
      <c r="M21" s="47"/>
      <c r="N21" s="140" t="str">
        <f t="shared" si="3"/>
        <v/>
      </c>
    </row>
    <row r="22" spans="2:17" x14ac:dyDescent="0.2">
      <c r="B22" s="140" t="str">
        <f t="shared" si="4"/>
        <v/>
      </c>
      <c r="C22" s="44" t="str">
        <f>Q13</f>
        <v>Champvans 5</v>
      </c>
      <c r="D22" s="45"/>
      <c r="E22" s="46" t="str">
        <f>Q14</f>
        <v>Moissey 2</v>
      </c>
      <c r="F22" s="47"/>
      <c r="G22" s="140" t="str">
        <f t="shared" si="6"/>
        <v/>
      </c>
      <c r="H22" s="38"/>
      <c r="I22" s="140" t="str">
        <f t="shared" si="2"/>
        <v/>
      </c>
      <c r="J22" s="44" t="str">
        <f>Q13</f>
        <v>Champvans 5</v>
      </c>
      <c r="K22" s="45"/>
      <c r="L22" s="46" t="str">
        <f>Q12</f>
        <v>Bletterans 2</v>
      </c>
      <c r="M22" s="47"/>
      <c r="N22" s="140" t="str">
        <f t="shared" si="3"/>
        <v/>
      </c>
    </row>
    <row r="23" spans="2:17" x14ac:dyDescent="0.2">
      <c r="B23" s="140" t="str">
        <f t="shared" ref="B23:B29" si="7">IF(D23="","",IF(D23&gt;F23,3)+IF(D23=F23,2,1))</f>
        <v/>
      </c>
      <c r="C23" s="48"/>
      <c r="D23" s="49"/>
      <c r="E23" s="50"/>
      <c r="F23" s="51"/>
      <c r="G23" s="140" t="str">
        <f t="shared" si="6"/>
        <v/>
      </c>
      <c r="H23" s="38"/>
      <c r="I23" s="22"/>
      <c r="J23" s="48"/>
      <c r="K23" s="49"/>
      <c r="L23" s="50"/>
      <c r="M23" s="51"/>
      <c r="N23" s="22"/>
    </row>
    <row r="24" spans="2:17" x14ac:dyDescent="0.2">
      <c r="B24" s="140" t="str">
        <f t="shared" si="7"/>
        <v/>
      </c>
      <c r="C24" s="52"/>
      <c r="D24" s="43"/>
      <c r="E24" s="52"/>
      <c r="F24" s="43"/>
      <c r="G24" s="140" t="str">
        <f t="shared" si="6"/>
        <v/>
      </c>
      <c r="H24" s="38"/>
      <c r="I24" s="22"/>
      <c r="J24" s="52"/>
      <c r="K24" s="43"/>
      <c r="L24" s="52"/>
      <c r="M24" s="43"/>
      <c r="N24" s="22"/>
      <c r="Q24" s="22"/>
    </row>
    <row r="25" spans="2:17" x14ac:dyDescent="0.2">
      <c r="B25" s="140" t="str">
        <f t="shared" si="7"/>
        <v/>
      </c>
      <c r="C25" s="136" t="s">
        <v>15</v>
      </c>
      <c r="D25" s="137"/>
      <c r="E25" s="138" t="d">
        <f>'Promotion 1'!E25</f>
        <v>2025-09-05</v>
      </c>
      <c r="F25" s="139"/>
      <c r="G25" s="140" t="str">
        <f t="shared" si="6"/>
        <v/>
      </c>
      <c r="H25" s="38"/>
      <c r="K25"/>
      <c r="Q25" s="22"/>
    </row>
    <row r="26" spans="2:17" x14ac:dyDescent="0.2">
      <c r="B26" s="140" t="str">
        <f t="shared" si="7"/>
        <v/>
      </c>
      <c r="C26" s="44" t="str">
        <f>Q7</f>
        <v>Bletterans</v>
      </c>
      <c r="D26" s="45"/>
      <c r="E26" s="46" t="str">
        <f>Q8</f>
        <v>DPC 6</v>
      </c>
      <c r="F26" s="47"/>
      <c r="G26" s="140" t="str">
        <f t="shared" si="6"/>
        <v/>
      </c>
      <c r="H26" s="38"/>
    </row>
    <row r="27" spans="2:17" x14ac:dyDescent="0.2">
      <c r="B27" s="140" t="str">
        <f t="shared" si="7"/>
        <v/>
      </c>
      <c r="C27" s="44" t="str">
        <f>Q14</f>
        <v>Moissey 2</v>
      </c>
      <c r="D27" s="45"/>
      <c r="E27" s="46" t="str">
        <f>Q9</f>
        <v>DPC 5</v>
      </c>
      <c r="F27" s="47"/>
      <c r="G27" s="140" t="str">
        <f t="shared" si="6"/>
        <v/>
      </c>
      <c r="H27" s="38"/>
    </row>
    <row r="28" spans="2:17" x14ac:dyDescent="0.2">
      <c r="B28" s="140" t="str">
        <f t="shared" si="7"/>
        <v/>
      </c>
      <c r="C28" s="44" t="str">
        <f>Q10</f>
        <v>Moissey</v>
      </c>
      <c r="D28" s="45"/>
      <c r="E28" s="46" t="str">
        <f>Q13</f>
        <v>Champvans 5</v>
      </c>
      <c r="F28" s="47"/>
      <c r="G28" s="140" t="str">
        <f t="shared" si="6"/>
        <v/>
      </c>
      <c r="H28" s="38"/>
    </row>
    <row r="29" spans="2:17" x14ac:dyDescent="0.2">
      <c r="B29" s="140" t="str">
        <f t="shared" si="7"/>
        <v/>
      </c>
      <c r="C29" s="44" t="str">
        <f>Q12</f>
        <v>Bletterans 2</v>
      </c>
      <c r="D29" s="45"/>
      <c r="E29" s="46" t="str">
        <f>Q11</f>
        <v>PBJ</v>
      </c>
      <c r="F29" s="47"/>
      <c r="G29" s="140" t="str">
        <f t="shared" si="6"/>
        <v/>
      </c>
      <c r="H29" s="38"/>
    </row>
    <row r="30" spans="2:17" x14ac:dyDescent="0.2">
      <c r="C30" s="48"/>
      <c r="D30" s="49"/>
      <c r="E30" s="50"/>
      <c r="F30" s="51"/>
      <c r="H30" s="38"/>
    </row>
    <row r="32" spans="2:17" x14ac:dyDescent="0.2">
      <c r="B32" s="38"/>
      <c r="D32" s="38"/>
      <c r="E32" s="38"/>
      <c r="F32" s="38"/>
      <c r="G32" s="38"/>
    </row>
  </sheetData>
  <sheetProtection selectLockedCells="1" selectUnlockedCells="1"/>
  <mergeCells count="15">
    <mergeCell ref="Q5:Q6"/>
    <mergeCell ref="C18:D18"/>
    <mergeCell ref="E18:F18"/>
    <mergeCell ref="J18:K18"/>
    <mergeCell ref="L18:M18"/>
    <mergeCell ref="J11:K11"/>
    <mergeCell ref="L11:M11"/>
    <mergeCell ref="C1:O1"/>
    <mergeCell ref="C2:L2"/>
    <mergeCell ref="C11:D11"/>
    <mergeCell ref="E11:F11"/>
    <mergeCell ref="J4:K4"/>
    <mergeCell ref="L4:M4"/>
    <mergeCell ref="C4:D4"/>
    <mergeCell ref="E4:F4"/>
  </mergeCells>
  <conditionalFormatting sqref="D1 K1:K3 K31 E32:E38 D39:D65536 K39:K65536">
    <cfRule type="cellIs" dxfId="314" priority="40" stopIfTrue="1" operator="greaterThan">
      <formula>F1</formula>
    </cfRule>
    <cfRule type="cellIs" dxfId="313" priority="41" stopIfTrue="1" operator="lessThan">
      <formula>F1</formula>
    </cfRule>
    <cfRule type="cellIs" dxfId="312" priority="42" stopIfTrue="1" operator="equal">
      <formula>F1</formula>
    </cfRule>
  </conditionalFormatting>
  <conditionalFormatting sqref="D3:D8 K5:K9 K11:K15 D12:D21 K17:K22 D23:D31">
    <cfRule type="cellIs" dxfId="311" priority="16" stopIfTrue="1" operator="greaterThan">
      <formula>F3</formula>
    </cfRule>
    <cfRule type="cellIs" dxfId="310" priority="17" stopIfTrue="1" operator="lessThan">
      <formula>F3</formula>
    </cfRule>
    <cfRule type="cellIs" dxfId="309" priority="18" stopIfTrue="1" operator="equal">
      <formula>F3</formula>
    </cfRule>
  </conditionalFormatting>
  <conditionalFormatting sqref="F4:F8 M5:M9 M11:M15 F12:F21 G16 M17:M22 F23:F29">
    <cfRule type="cellIs" dxfId="308" priority="13" stopIfTrue="1" operator="greaterThan">
      <formula>D4</formula>
    </cfRule>
    <cfRule type="cellIs" dxfId="307" priority="14" stopIfTrue="1" operator="lessThan">
      <formula>D4</formula>
    </cfRule>
    <cfRule type="cellIs" dxfId="306" priority="15" stopIfTrue="1" operator="equal">
      <formula>D4</formula>
    </cfRule>
  </conditionalFormatting>
  <conditionalFormatting sqref="F1:H3 M1:O3 O22:O24 H27:H29 F30:H31 M31:O31 G32:I38 F39:H65536 M39:O65536">
    <cfRule type="cellIs" dxfId="305" priority="37" stopIfTrue="1" operator="greaterThan">
      <formula>D1</formula>
    </cfRule>
    <cfRule type="cellIs" dxfId="304" priority="38" stopIfTrue="1" operator="lessThan">
      <formula>D1</formula>
    </cfRule>
    <cfRule type="cellIs" dxfId="303" priority="39" stopIfTrue="1" operator="equal">
      <formula>D1</formula>
    </cfRule>
  </conditionalFormatting>
  <conditionalFormatting sqref="G10:G11">
    <cfRule type="cellIs" dxfId="302" priority="7" stopIfTrue="1" operator="greaterThan">
      <formula>E10</formula>
    </cfRule>
    <cfRule type="cellIs" dxfId="301" priority="8" stopIfTrue="1" operator="lessThan">
      <formula>E10</formula>
    </cfRule>
    <cfRule type="cellIs" dxfId="300" priority="9" stopIfTrue="1" operator="equal">
      <formula>E10</formula>
    </cfRule>
  </conditionalFormatting>
  <conditionalFormatting sqref="I25:I30 B32:B38">
    <cfRule type="cellIs" dxfId="299" priority="73" stopIfTrue="1" operator="greaterThan">
      <formula>#REF!</formula>
    </cfRule>
    <cfRule type="cellIs" dxfId="298" priority="74" stopIfTrue="1" operator="lessThan">
      <formula>#REF!</formula>
    </cfRule>
    <cfRule type="cellIs" dxfId="297" priority="75" stopIfTrue="1" operator="equal">
      <formula>#REF!</formula>
    </cfRule>
  </conditionalFormatting>
  <conditionalFormatting sqref="N4">
    <cfRule type="cellIs" dxfId="296" priority="1" stopIfTrue="1" operator="greaterThan">
      <formula>L4</formula>
    </cfRule>
    <cfRule type="cellIs" dxfId="295" priority="2" stopIfTrue="1" operator="lessThan">
      <formula>L4</formula>
    </cfRule>
    <cfRule type="cellIs" dxfId="294" priority="3" stopIfTrue="1" operator="equal">
      <formula>L4</formula>
    </cfRule>
  </conditionalFormatting>
  <pageMargins left="0.39370078740157483" right="0.39370078740157483" top="0.39370078740157483" bottom="0.39370078740157483" header="0" footer="0"/>
  <pageSetup paperSize="9" orientation="landscape" horizontalDpi="4294967293" r:id="rId1"/>
  <headerFooter alignWithMargins="0"/>
  <drawing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7">
    <tabColor theme="4" tint="0.39997558519241921"/>
  </sheetPr>
  <dimension ref="A1:Q37"/>
  <sheetViews>
    <sheetView zoomScaleNormal="100" workbookViewId="0">
      <selection activeCell="C1" sqref="C1:O38"/>
    </sheetView>
  </sheetViews>
  <sheetFormatPr baseColWidth="10" defaultColWidth="11.42578125" defaultRowHeight="12.75" x14ac:dyDescent="0.2"/>
  <cols>
    <col min="1" max="1" width="2.28515625" style="1" customWidth="1"/>
    <col min="2" max="2" width="2" style="1" customWidth="1"/>
    <col min="3" max="3" width="15.7109375" style="1" customWidth="1"/>
    <col min="4" max="4" width="4.7109375" style="1" customWidth="1"/>
    <col min="5" max="5" width="15.7109375" style="1" customWidth="1"/>
    <col min="6" max="6" width="4.5703125" style="1" customWidth="1"/>
    <col min="7" max="7" width="2" style="1" customWidth="1"/>
    <col min="8" max="8" width="2.42578125" style="1" customWidth="1"/>
    <col min="9" max="9" width="2" style="1" customWidth="1"/>
    <col min="10" max="10" width="15.7109375" style="1" customWidth="1"/>
    <col min="11" max="11" width="4.7109375" style="1" customWidth="1"/>
    <col min="12" max="12" width="15.7109375" style="1" customWidth="1"/>
    <col min="13" max="13" width="4.28515625" style="1" customWidth="1"/>
    <col min="14" max="14" width="5.140625" style="1" customWidth="1"/>
    <col min="15" max="15" width="2.28515625" style="1" customWidth="1"/>
    <col min="16" max="16" width="3.7109375" style="1" hidden="1" customWidth="1"/>
    <col min="17" max="17" width="14.28515625" style="1" hidden="1" customWidth="1"/>
    <col min="18" max="16384" width="11.42578125" style="1"/>
  </cols>
  <sheetData>
    <row r="1" spans="1:17" ht="20.25" x14ac:dyDescent="0.3">
      <c r="C1" s="173" t="str">
        <f>'Promotion 1'!C1:O1</f>
        <v>Championnat Des Clubs - Année 2025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7" ht="20.25" customHeight="1" x14ac:dyDescent="0.3">
      <c r="C2" s="173" t="s">
        <v>31</v>
      </c>
      <c r="D2" s="173"/>
      <c r="E2" s="173"/>
      <c r="F2" s="173"/>
      <c r="G2" s="173"/>
      <c r="H2" s="173"/>
      <c r="I2" s="173"/>
      <c r="J2" s="173"/>
      <c r="K2" s="173"/>
      <c r="L2" s="173"/>
      <c r="M2" s="131"/>
      <c r="N2" s="131"/>
      <c r="O2" s="131"/>
    </row>
    <row r="3" spans="1:17" ht="15" customHeight="1" x14ac:dyDescent="0.2"/>
    <row r="4" spans="1:17" x14ac:dyDescent="0.2">
      <c r="B4" s="22"/>
      <c r="C4" s="183" t="s">
        <v>18</v>
      </c>
      <c r="D4" s="183"/>
      <c r="E4" s="186" t="d">
        <f ca="1">'Promotion 1'!E4</f>
        <v>2025-05-23</v>
      </c>
      <c r="F4" s="186"/>
      <c r="G4" s="22"/>
      <c r="H4" s="38"/>
      <c r="I4" s="22"/>
      <c r="J4" s="183" t="s">
        <v>4</v>
      </c>
      <c r="K4" s="183"/>
      <c r="L4" s="186" t="d">
        <f ca="1">'Promotion 1'!L4</f>
        <v>2025-05-30</v>
      </c>
      <c r="M4" s="186"/>
      <c r="N4" s="22"/>
    </row>
    <row r="5" spans="1:17" x14ac:dyDescent="0.2">
      <c r="A5"/>
      <c r="B5" s="140" t="str">
        <f>IF($D5="","",IF($D5&gt;$F5,3)+IF($D5=$F5,2,1))</f>
        <v/>
      </c>
      <c r="C5" s="39" t="str">
        <f>Q7</f>
        <v>Montmorot  1</v>
      </c>
      <c r="D5" s="40"/>
      <c r="E5" s="41" t="str">
        <f>Q14</f>
        <v>La vallée 1</v>
      </c>
      <c r="F5" s="42"/>
      <c r="G5" s="140" t="str">
        <f>IF(F5="","",IF(F5&gt;D5,3)+IF(F5=D5,2,1))</f>
        <v/>
      </c>
      <c r="H5" s="38"/>
      <c r="I5" s="140" t="str">
        <f t="shared" ref="I5:I22" si="0">IF(K5="","",IF(K5&gt;M5,3)+IF(K5=M5,2,1))</f>
        <v/>
      </c>
      <c r="J5" s="39" t="str">
        <f>Q8</f>
        <v>Clairvaux 2</v>
      </c>
      <c r="K5" s="40"/>
      <c r="L5" s="41" t="str">
        <f>Q15</f>
        <v>L'étoile 2</v>
      </c>
      <c r="M5" s="42"/>
      <c r="N5" s="140" t="str">
        <f t="shared" ref="N5:N22" si="1">IF(M5="","",IF(M5&gt;K5,3)+IF(M5=K5,2,1))</f>
        <v/>
      </c>
      <c r="Q5" s="187" t="s">
        <v>6</v>
      </c>
    </row>
    <row r="6" spans="1:17" x14ac:dyDescent="0.2">
      <c r="A6"/>
      <c r="B6" s="140" t="str">
        <f>IF(D6="","",IF(D6&gt;F6,3)+IF(D6=F6,2,1))</f>
        <v/>
      </c>
      <c r="C6" s="44" t="str">
        <f>Q11</f>
        <v>Arinthod 2</v>
      </c>
      <c r="D6" s="45"/>
      <c r="E6" s="46" t="str">
        <f>Q13</f>
        <v>Arinthod 3</v>
      </c>
      <c r="F6" s="47"/>
      <c r="G6" s="140" t="str">
        <f>IF(F6="","",IF(F6&gt;D6,3)+IF(F6=D6,2,1))</f>
        <v/>
      </c>
      <c r="H6" s="38"/>
      <c r="I6" s="140" t="str">
        <f t="shared" si="0"/>
        <v/>
      </c>
      <c r="J6" s="44" t="str">
        <f>Q9</f>
        <v>PCHS 2</v>
      </c>
      <c r="K6" s="45"/>
      <c r="L6" s="46" t="str">
        <f>Q12</f>
        <v>ABJ 2</v>
      </c>
      <c r="M6" s="47"/>
      <c r="N6" s="140" t="str">
        <f t="shared" si="1"/>
        <v/>
      </c>
      <c r="Q6" s="188"/>
    </row>
    <row r="7" spans="1:17" x14ac:dyDescent="0.2">
      <c r="A7"/>
      <c r="B7" s="140" t="str">
        <f>IF(D7="","",IF(D7&gt;F7,3)+IF(D7=F7,2,1))</f>
        <v/>
      </c>
      <c r="C7" s="44" t="str">
        <f>Q12</f>
        <v>ABJ 2</v>
      </c>
      <c r="D7" s="45"/>
      <c r="E7" s="46" t="str">
        <f>Q10</f>
        <v>Bletterans 3</v>
      </c>
      <c r="F7" s="47"/>
      <c r="G7" s="140" t="str">
        <f>IF(F7="","",IF(F7&gt;D7,3)+IF(F7=D7,2,1))</f>
        <v/>
      </c>
      <c r="H7" s="38"/>
      <c r="I7" s="140" t="str">
        <f t="shared" si="0"/>
        <v/>
      </c>
      <c r="J7" s="44" t="str">
        <f>Q13</f>
        <v>Arinthod 3</v>
      </c>
      <c r="K7" s="45"/>
      <c r="L7" s="46" t="str">
        <f>Q10</f>
        <v>Bletterans 3</v>
      </c>
      <c r="M7" s="47"/>
      <c r="N7" s="140" t="str">
        <f t="shared" si="1"/>
        <v/>
      </c>
      <c r="P7" s="10">
        <v>1</v>
      </c>
      <c r="Q7" s="65" t="str">
        <f>'liste équipes'!F4</f>
        <v>Montmorot  1</v>
      </c>
    </row>
    <row r="8" spans="1:17" x14ac:dyDescent="0.2">
      <c r="A8"/>
      <c r="B8" s="140" t="str">
        <f>IF(D8="","",IF(D8&gt;F8,3)+IF(D8=F8,2,1))</f>
        <v/>
      </c>
      <c r="C8" s="44" t="str">
        <f>Q15</f>
        <v>L'étoile 2</v>
      </c>
      <c r="D8" s="45"/>
      <c r="E8" s="46" t="str">
        <f>Q9</f>
        <v>PCHS 2</v>
      </c>
      <c r="F8" s="47"/>
      <c r="G8" s="140" t="str">
        <f>IF(F8="","",IF(F8&gt;D8,3)+IF(F8=D8,2,1))</f>
        <v/>
      </c>
      <c r="H8" s="38"/>
      <c r="I8" s="140" t="str">
        <f t="shared" si="0"/>
        <v/>
      </c>
      <c r="J8" s="44" t="str">
        <f>Q11</f>
        <v>Arinthod 2</v>
      </c>
      <c r="K8" s="45"/>
      <c r="L8" s="46" t="str">
        <f>Q14</f>
        <v>La vallée 1</v>
      </c>
      <c r="M8" s="47"/>
      <c r="N8" s="140" t="str">
        <f t="shared" si="1"/>
        <v/>
      </c>
      <c r="P8" s="10">
        <v>2</v>
      </c>
      <c r="Q8" s="65" t="str">
        <f>'liste équipes'!F5</f>
        <v>Clairvaux 2</v>
      </c>
    </row>
    <row r="9" spans="1:17" x14ac:dyDescent="0.2">
      <c r="B9" s="22"/>
      <c r="C9" s="48" t="str">
        <f>Q8</f>
        <v>Clairvaux 2</v>
      </c>
      <c r="D9" s="49"/>
      <c r="E9" s="50"/>
      <c r="F9" s="51"/>
      <c r="G9" s="22"/>
      <c r="H9" s="38"/>
      <c r="I9" s="140" t="str">
        <f t="shared" si="0"/>
        <v/>
      </c>
      <c r="J9" s="48" t="str">
        <f>Q7</f>
        <v>Montmorot  1</v>
      </c>
      <c r="K9" s="49"/>
      <c r="L9" s="50"/>
      <c r="M9" s="51"/>
      <c r="N9" s="140" t="str">
        <f t="shared" si="1"/>
        <v/>
      </c>
      <c r="P9" s="10">
        <v>3</v>
      </c>
      <c r="Q9" s="65" t="str">
        <f>'liste équipes'!F6</f>
        <v>PCHS 2</v>
      </c>
    </row>
    <row r="10" spans="1:17" x14ac:dyDescent="0.2">
      <c r="B10" s="22"/>
      <c r="C10" s="38"/>
      <c r="D10" s="38"/>
      <c r="E10" s="38"/>
      <c r="F10" s="38"/>
      <c r="G10" s="22"/>
      <c r="H10" s="38"/>
      <c r="I10" s="140" t="str">
        <f t="shared" si="0"/>
        <v/>
      </c>
      <c r="J10" s="38"/>
      <c r="K10" s="38"/>
      <c r="L10" s="38"/>
      <c r="M10" s="38"/>
      <c r="N10" s="140" t="str">
        <f t="shared" si="1"/>
        <v/>
      </c>
      <c r="P10" s="10">
        <v>4</v>
      </c>
      <c r="Q10" s="65" t="str">
        <f>'liste équipes'!F7</f>
        <v>Bletterans 3</v>
      </c>
    </row>
    <row r="11" spans="1:17" x14ac:dyDescent="0.2">
      <c r="B11" s="140" t="str">
        <f>IF($D11="","",IF($D11&gt;$F11,3)+IF($D11=$F11,2,1))</f>
        <v/>
      </c>
      <c r="C11" s="181" t="s">
        <v>7</v>
      </c>
      <c r="D11" s="182"/>
      <c r="E11" s="179" t="d">
        <f>'Promotion 2'!E11</f>
        <v>2025-06-13</v>
      </c>
      <c r="F11" s="180"/>
      <c r="G11" s="140" t="str">
        <f>IF($F11="","",IF($F11&gt;$D11,3)+IF($F11=$D11,2,1))</f>
        <v/>
      </c>
      <c r="H11" s="38"/>
      <c r="I11" s="140" t="str">
        <f t="shared" si="0"/>
        <v/>
      </c>
      <c r="J11" s="181" t="s">
        <v>9</v>
      </c>
      <c r="K11" s="182"/>
      <c r="L11" s="179" t="d">
        <v>2025-07-04</v>
      </c>
      <c r="M11" s="180"/>
      <c r="N11" s="140" t="str">
        <f t="shared" si="1"/>
        <v/>
      </c>
      <c r="P11" s="10">
        <v>5</v>
      </c>
      <c r="Q11" s="65" t="str">
        <f>'liste équipes'!F8</f>
        <v>Arinthod 2</v>
      </c>
    </row>
    <row r="12" spans="1:17" x14ac:dyDescent="0.2">
      <c r="B12" s="140" t="str">
        <f t="shared" ref="B12:B29" si="2">IF(D12="","",IF(D12&gt;F12,3)+IF(D12=F12,2,1))</f>
        <v/>
      </c>
      <c r="C12" s="44" t="str">
        <f>Q15</f>
        <v>L'étoile 2</v>
      </c>
      <c r="D12" s="45"/>
      <c r="E12" s="46" t="str">
        <f>Q7</f>
        <v>Montmorot  1</v>
      </c>
      <c r="F12" s="47"/>
      <c r="G12" s="140" t="str">
        <f t="shared" ref="G12:G18" si="3">IF(F12="","",IF(F12&gt;D12,3)+IF(F12=D12,2,1))</f>
        <v/>
      </c>
      <c r="H12" s="38"/>
      <c r="I12" s="140" t="str">
        <f t="shared" si="0"/>
        <v/>
      </c>
      <c r="J12" s="44" t="str">
        <f>Q7</f>
        <v>Montmorot  1</v>
      </c>
      <c r="K12" s="45"/>
      <c r="L12" s="46" t="str">
        <f>Q12</f>
        <v>ABJ 2</v>
      </c>
      <c r="M12" s="47"/>
      <c r="N12" s="140" t="str">
        <f t="shared" si="1"/>
        <v/>
      </c>
      <c r="P12" s="10">
        <v>6</v>
      </c>
      <c r="Q12" s="65" t="str">
        <f>'liste équipes'!F9</f>
        <v>ABJ 2</v>
      </c>
    </row>
    <row r="13" spans="1:17" x14ac:dyDescent="0.2">
      <c r="B13" s="140" t="str">
        <f t="shared" si="2"/>
        <v/>
      </c>
      <c r="C13" s="44" t="str">
        <f>Q8</f>
        <v>Clairvaux 2</v>
      </c>
      <c r="D13" s="45"/>
      <c r="E13" s="46" t="str">
        <f>Q13</f>
        <v>Arinthod 3</v>
      </c>
      <c r="F13" s="47"/>
      <c r="G13" s="140" t="str">
        <f t="shared" si="3"/>
        <v/>
      </c>
      <c r="H13" s="38"/>
      <c r="I13" s="140" t="str">
        <f t="shared" si="0"/>
        <v/>
      </c>
      <c r="J13" s="44" t="str">
        <f>Q15</f>
        <v>L'étoile 2</v>
      </c>
      <c r="K13" s="45"/>
      <c r="L13" s="46" t="str">
        <f>Q13</f>
        <v>Arinthod 3</v>
      </c>
      <c r="M13" s="47"/>
      <c r="N13" s="140" t="str">
        <f t="shared" si="1"/>
        <v/>
      </c>
      <c r="P13" s="10">
        <v>7</v>
      </c>
      <c r="Q13" s="65" t="str">
        <f>'liste équipes'!F10</f>
        <v>Arinthod 3</v>
      </c>
    </row>
    <row r="14" spans="1:17" x14ac:dyDescent="0.2">
      <c r="B14" s="140" t="str">
        <f t="shared" si="2"/>
        <v/>
      </c>
      <c r="C14" s="44" t="str">
        <f>Q9</f>
        <v>PCHS 2</v>
      </c>
      <c r="D14" s="45"/>
      <c r="E14" s="46" t="str">
        <f>Q14</f>
        <v>La vallée 1</v>
      </c>
      <c r="F14" s="47"/>
      <c r="G14" s="140" t="str">
        <f t="shared" si="3"/>
        <v/>
      </c>
      <c r="H14" s="38"/>
      <c r="I14" s="140" t="str">
        <f t="shared" si="0"/>
        <v/>
      </c>
      <c r="J14" s="44" t="str">
        <f>Q8</f>
        <v>Clairvaux 2</v>
      </c>
      <c r="K14" s="45"/>
      <c r="L14" s="46" t="str">
        <f>Q11</f>
        <v>Arinthod 2</v>
      </c>
      <c r="M14" s="47"/>
      <c r="N14" s="140" t="str">
        <f t="shared" si="1"/>
        <v/>
      </c>
      <c r="P14" s="10">
        <v>8</v>
      </c>
      <c r="Q14" s="65" t="str">
        <f>'liste équipes'!F11</f>
        <v>La vallée 1</v>
      </c>
    </row>
    <row r="15" spans="1:17" x14ac:dyDescent="0.2">
      <c r="B15" s="140" t="str">
        <f t="shared" si="2"/>
        <v/>
      </c>
      <c r="C15" s="44" t="str">
        <f>Q10</f>
        <v>Bletterans 3</v>
      </c>
      <c r="D15" s="45"/>
      <c r="E15" s="46" t="str">
        <f>Q11</f>
        <v>Arinthod 2</v>
      </c>
      <c r="F15" s="47"/>
      <c r="G15" s="140" t="str">
        <f t="shared" si="3"/>
        <v/>
      </c>
      <c r="H15" s="38"/>
      <c r="I15" s="140" t="str">
        <f t="shared" si="0"/>
        <v/>
      </c>
      <c r="J15" s="44" t="str">
        <f>Q9</f>
        <v>PCHS 2</v>
      </c>
      <c r="K15" s="45"/>
      <c r="L15" s="46" t="str">
        <f>Q10</f>
        <v>Bletterans 3</v>
      </c>
      <c r="M15" s="47"/>
      <c r="N15" s="140" t="str">
        <f t="shared" si="1"/>
        <v/>
      </c>
      <c r="P15" s="10">
        <v>9</v>
      </c>
      <c r="Q15" s="65" t="str">
        <f>'liste équipes'!F12</f>
        <v>L'étoile 2</v>
      </c>
    </row>
    <row r="16" spans="1:17" x14ac:dyDescent="0.2">
      <c r="B16" s="140" t="str">
        <f t="shared" si="2"/>
        <v/>
      </c>
      <c r="C16" s="48" t="str">
        <f>Q12</f>
        <v>ABJ 2</v>
      </c>
      <c r="D16" s="49"/>
      <c r="E16" s="50"/>
      <c r="F16" s="51"/>
      <c r="G16" s="140" t="str">
        <f t="shared" si="3"/>
        <v/>
      </c>
      <c r="H16" s="38"/>
      <c r="I16" s="140" t="str">
        <f t="shared" si="0"/>
        <v/>
      </c>
      <c r="J16" s="48" t="str">
        <f>Q14</f>
        <v>La vallée 1</v>
      </c>
      <c r="K16" s="49"/>
      <c r="L16" s="50"/>
      <c r="M16" s="51"/>
      <c r="N16" s="140" t="str">
        <f t="shared" si="1"/>
        <v/>
      </c>
    </row>
    <row r="17" spans="2:17" x14ac:dyDescent="0.2">
      <c r="B17" s="140" t="str">
        <f t="shared" si="2"/>
        <v/>
      </c>
      <c r="C17" s="52"/>
      <c r="D17" s="43"/>
      <c r="E17" s="52"/>
      <c r="F17" s="43"/>
      <c r="G17" s="140" t="str">
        <f t="shared" si="3"/>
        <v/>
      </c>
      <c r="H17" s="38"/>
      <c r="I17" s="140" t="str">
        <f t="shared" si="0"/>
        <v/>
      </c>
      <c r="J17" s="52"/>
      <c r="K17" s="43"/>
      <c r="L17" s="52"/>
      <c r="M17" s="43"/>
      <c r="N17" s="140" t="str">
        <f t="shared" si="1"/>
        <v/>
      </c>
      <c r="Q17" s="22"/>
    </row>
    <row r="18" spans="2:17" x14ac:dyDescent="0.2">
      <c r="B18" s="140" t="str">
        <f t="shared" si="2"/>
        <v/>
      </c>
      <c r="C18" s="181" t="s">
        <v>11</v>
      </c>
      <c r="D18" s="182"/>
      <c r="E18" s="179" t="d">
        <v>2025-07-18</v>
      </c>
      <c r="F18" s="180"/>
      <c r="G18" s="140" t="str">
        <f t="shared" si="3"/>
        <v/>
      </c>
      <c r="H18" s="38"/>
      <c r="I18" s="140" t="str">
        <f t="shared" si="0"/>
        <v/>
      </c>
      <c r="J18" s="181" t="s">
        <v>13</v>
      </c>
      <c r="K18" s="182"/>
      <c r="L18" s="179" t="d">
        <v>2025-08-01</v>
      </c>
      <c r="M18" s="180"/>
      <c r="N18" s="140" t="str">
        <f t="shared" si="1"/>
        <v/>
      </c>
      <c r="Q18" s="22"/>
    </row>
    <row r="19" spans="2:17" x14ac:dyDescent="0.2">
      <c r="B19" s="140" t="str">
        <f t="shared" si="2"/>
        <v/>
      </c>
      <c r="C19" s="44" t="str">
        <f>Q7</f>
        <v>Montmorot  1</v>
      </c>
      <c r="D19" s="45"/>
      <c r="E19" s="46" t="str">
        <f>Q13</f>
        <v>Arinthod 3</v>
      </c>
      <c r="F19" s="47"/>
      <c r="G19" s="140" t="str">
        <f>IF($F19="","",IF($F19&gt;$D19,3)+IF($F19=$D19,2,1))</f>
        <v/>
      </c>
      <c r="H19" s="38"/>
      <c r="I19" s="140" t="str">
        <f t="shared" si="0"/>
        <v/>
      </c>
      <c r="J19" s="44" t="str">
        <f>Q11</f>
        <v>Arinthod 2</v>
      </c>
      <c r="K19" s="45"/>
      <c r="L19" s="46" t="str">
        <f>Q7</f>
        <v>Montmorot  1</v>
      </c>
      <c r="M19" s="47"/>
      <c r="N19" s="140" t="str">
        <f t="shared" si="1"/>
        <v/>
      </c>
      <c r="Q19" s="22"/>
    </row>
    <row r="20" spans="2:17" x14ac:dyDescent="0.2">
      <c r="B20" s="140" t="str">
        <f t="shared" si="2"/>
        <v/>
      </c>
      <c r="C20" s="44" t="str">
        <f>Q12</f>
        <v>ABJ 2</v>
      </c>
      <c r="D20" s="45"/>
      <c r="E20" s="46" t="str">
        <f>Q14</f>
        <v>La vallée 1</v>
      </c>
      <c r="F20" s="47"/>
      <c r="G20" s="140" t="str">
        <f t="shared" ref="G20:G29" si="4">IF(F20="","",IF(F20&gt;D20,3)+IF(F20=D20,2,1))</f>
        <v/>
      </c>
      <c r="H20" s="38"/>
      <c r="I20" s="140" t="str">
        <f t="shared" si="0"/>
        <v/>
      </c>
      <c r="J20" s="44" t="str">
        <f>Q10</f>
        <v>Bletterans 3</v>
      </c>
      <c r="K20" s="45"/>
      <c r="L20" s="46" t="str">
        <f>Q14</f>
        <v>La vallée 1</v>
      </c>
      <c r="M20" s="47"/>
      <c r="N20" s="140" t="str">
        <f t="shared" si="1"/>
        <v/>
      </c>
      <c r="Q20" s="22"/>
    </row>
    <row r="21" spans="2:17" x14ac:dyDescent="0.2">
      <c r="B21" s="140" t="str">
        <f t="shared" si="2"/>
        <v/>
      </c>
      <c r="C21" s="44" t="str">
        <f>Q15</f>
        <v>L'étoile 2</v>
      </c>
      <c r="D21" s="45"/>
      <c r="E21" s="46" t="str">
        <f>Q11</f>
        <v>Arinthod 2</v>
      </c>
      <c r="F21" s="47"/>
      <c r="G21" s="140" t="str">
        <f t="shared" si="4"/>
        <v/>
      </c>
      <c r="H21" s="38"/>
      <c r="I21" s="140" t="str">
        <f t="shared" si="0"/>
        <v/>
      </c>
      <c r="J21" s="44" t="str">
        <f>Q13</f>
        <v>Arinthod 3</v>
      </c>
      <c r="K21" s="45"/>
      <c r="L21" s="46" t="str">
        <f>Q9</f>
        <v>PCHS 2</v>
      </c>
      <c r="M21" s="47"/>
      <c r="N21" s="140" t="str">
        <f t="shared" si="1"/>
        <v/>
      </c>
      <c r="Q21" s="22"/>
    </row>
    <row r="22" spans="2:17" x14ac:dyDescent="0.2">
      <c r="B22" s="140" t="str">
        <f t="shared" si="2"/>
        <v/>
      </c>
      <c r="C22" s="44" t="str">
        <f>Q8</f>
        <v>Clairvaux 2</v>
      </c>
      <c r="D22" s="45"/>
      <c r="E22" s="46" t="str">
        <f>Q9</f>
        <v>PCHS 2</v>
      </c>
      <c r="F22" s="47"/>
      <c r="G22" s="140" t="str">
        <f t="shared" si="4"/>
        <v/>
      </c>
      <c r="H22" s="38"/>
      <c r="I22" s="140" t="str">
        <f t="shared" si="0"/>
        <v/>
      </c>
      <c r="J22" s="44" t="str">
        <f>Q12</f>
        <v>ABJ 2</v>
      </c>
      <c r="K22" s="45"/>
      <c r="L22" s="46" t="str">
        <f>Q8</f>
        <v>Clairvaux 2</v>
      </c>
      <c r="M22" s="47"/>
      <c r="N22" s="140" t="str">
        <f t="shared" si="1"/>
        <v/>
      </c>
      <c r="Q22" s="22"/>
    </row>
    <row r="23" spans="2:17" x14ac:dyDescent="0.2">
      <c r="B23" s="140" t="str">
        <f t="shared" si="2"/>
        <v/>
      </c>
      <c r="C23" s="48" t="str">
        <f>Q10</f>
        <v>Bletterans 3</v>
      </c>
      <c r="D23" s="49"/>
      <c r="E23" s="50"/>
      <c r="F23" s="51"/>
      <c r="G23" s="140" t="str">
        <f t="shared" si="4"/>
        <v/>
      </c>
      <c r="H23" s="38"/>
      <c r="I23" s="22"/>
      <c r="J23" s="48" t="str">
        <f>Q15</f>
        <v>L'étoile 2</v>
      </c>
      <c r="K23" s="49"/>
      <c r="L23" s="50"/>
      <c r="M23" s="51"/>
      <c r="N23" s="22"/>
      <c r="Q23" s="22"/>
    </row>
    <row r="24" spans="2:17" x14ac:dyDescent="0.2">
      <c r="B24" s="140" t="str">
        <f t="shared" si="2"/>
        <v/>
      </c>
      <c r="C24" s="52"/>
      <c r="D24" s="43"/>
      <c r="E24" s="52"/>
      <c r="F24" s="43"/>
      <c r="G24" s="140" t="str">
        <f t="shared" si="4"/>
        <v/>
      </c>
      <c r="H24" s="38"/>
      <c r="I24" s="22"/>
      <c r="J24" s="52"/>
      <c r="K24" s="43"/>
      <c r="L24" s="52"/>
      <c r="M24" s="43"/>
      <c r="N24" s="22"/>
      <c r="Q24" s="22"/>
    </row>
    <row r="25" spans="2:17" x14ac:dyDescent="0.2">
      <c r="B25" s="140" t="str">
        <f t="shared" si="2"/>
        <v/>
      </c>
      <c r="C25" s="136" t="s">
        <v>15</v>
      </c>
      <c r="D25" s="137"/>
      <c r="E25" s="138" t="d">
        <v>2025-09-05</v>
      </c>
      <c r="F25" s="139"/>
      <c r="G25" s="140" t="str">
        <f t="shared" si="4"/>
        <v/>
      </c>
      <c r="H25" s="38"/>
      <c r="I25" s="140" t="str">
        <f t="shared" ref="I25:I29" si="5">IF(K25="","",IF(K25&gt;M25,3)+IF(K25=M25,2,1))</f>
        <v/>
      </c>
      <c r="J25" s="136" t="s">
        <v>28</v>
      </c>
      <c r="K25" s="137"/>
      <c r="L25" s="138" t="d">
        <v>2025-09-19</v>
      </c>
      <c r="M25" s="139"/>
      <c r="N25" s="140" t="str">
        <f t="shared" ref="N25:N29" si="6">IF(M25="","",IF(M25&gt;K25,3)+IF(M25=K25,2,1))</f>
        <v/>
      </c>
      <c r="Q25"/>
    </row>
    <row r="26" spans="2:17" x14ac:dyDescent="0.2">
      <c r="B26" s="140" t="str">
        <f t="shared" si="2"/>
        <v/>
      </c>
      <c r="C26" s="44" t="str">
        <f>Q7</f>
        <v>Montmorot  1</v>
      </c>
      <c r="D26" s="45"/>
      <c r="E26" s="46" t="str">
        <f>Q10</f>
        <v>Bletterans 3</v>
      </c>
      <c r="F26" s="47"/>
      <c r="G26" s="140" t="str">
        <f t="shared" si="4"/>
        <v/>
      </c>
      <c r="H26" s="38"/>
      <c r="I26" s="140" t="str">
        <f t="shared" si="5"/>
        <v/>
      </c>
      <c r="J26" s="44" t="str">
        <f>Q9</f>
        <v>PCHS 2</v>
      </c>
      <c r="K26" s="45"/>
      <c r="L26" s="46" t="str">
        <f>Q7</f>
        <v>Montmorot  1</v>
      </c>
      <c r="M26" s="47"/>
      <c r="N26" s="140" t="str">
        <f t="shared" si="6"/>
        <v/>
      </c>
      <c r="Q26"/>
    </row>
    <row r="27" spans="2:17" x14ac:dyDescent="0.2">
      <c r="B27" s="140" t="str">
        <f t="shared" si="2"/>
        <v/>
      </c>
      <c r="C27" s="44" t="str">
        <f>Q11</f>
        <v>Arinthod 2</v>
      </c>
      <c r="D27" s="45"/>
      <c r="E27" s="46" t="str">
        <f>Q9</f>
        <v>PCHS 2</v>
      </c>
      <c r="F27" s="47"/>
      <c r="G27" s="140" t="str">
        <f t="shared" si="4"/>
        <v/>
      </c>
      <c r="H27" s="38"/>
      <c r="I27" s="140" t="str">
        <f t="shared" si="5"/>
        <v/>
      </c>
      <c r="J27" s="44" t="str">
        <f>Q10</f>
        <v>Bletterans 3</v>
      </c>
      <c r="K27" s="45"/>
      <c r="L27" s="46" t="str">
        <f>Q8</f>
        <v>Clairvaux 2</v>
      </c>
      <c r="M27" s="47"/>
      <c r="N27" s="140" t="str">
        <f t="shared" si="6"/>
        <v/>
      </c>
    </row>
    <row r="28" spans="2:17" x14ac:dyDescent="0.2">
      <c r="B28" s="140" t="str">
        <f t="shared" si="2"/>
        <v/>
      </c>
      <c r="C28" s="44" t="str">
        <f>Q8</f>
        <v>Clairvaux 2</v>
      </c>
      <c r="D28" s="45"/>
      <c r="E28" s="46" t="str">
        <f>Q14</f>
        <v>La vallée 1</v>
      </c>
      <c r="F28" s="47"/>
      <c r="G28" s="140" t="str">
        <f t="shared" si="4"/>
        <v/>
      </c>
      <c r="H28" s="38"/>
      <c r="I28" s="140" t="str">
        <f t="shared" si="5"/>
        <v/>
      </c>
      <c r="J28" s="44" t="str">
        <f>Q15</f>
        <v>L'étoile 2</v>
      </c>
      <c r="K28" s="45"/>
      <c r="L28" s="46" t="str">
        <f>Q14</f>
        <v>La vallée 1</v>
      </c>
      <c r="M28" s="47"/>
      <c r="N28" s="140" t="str">
        <f t="shared" si="6"/>
        <v/>
      </c>
    </row>
    <row r="29" spans="2:17" ht="14.25" customHeight="1" x14ac:dyDescent="0.2">
      <c r="B29" s="140" t="str">
        <f t="shared" si="2"/>
        <v/>
      </c>
      <c r="C29" s="44" t="str">
        <f>Q12</f>
        <v>ABJ 2</v>
      </c>
      <c r="D29" s="45"/>
      <c r="E29" s="46" t="str">
        <f>Q15</f>
        <v>L'étoile 2</v>
      </c>
      <c r="F29" s="47"/>
      <c r="G29" s="140" t="str">
        <f t="shared" si="4"/>
        <v/>
      </c>
      <c r="H29" s="38"/>
      <c r="I29" s="140" t="str">
        <f t="shared" si="5"/>
        <v/>
      </c>
      <c r="J29" s="44" t="str">
        <f>Q12</f>
        <v>ABJ 2</v>
      </c>
      <c r="K29" s="45"/>
      <c r="L29" s="46" t="str">
        <f>Q13</f>
        <v>Arinthod 3</v>
      </c>
      <c r="M29" s="47"/>
      <c r="N29" s="140" t="str">
        <f t="shared" si="6"/>
        <v/>
      </c>
    </row>
    <row r="30" spans="2:17" x14ac:dyDescent="0.2">
      <c r="C30" s="48" t="str">
        <f>Q13</f>
        <v>Arinthod 3</v>
      </c>
      <c r="D30" s="49"/>
      <c r="E30" s="50"/>
      <c r="F30" s="51"/>
      <c r="H30" s="38"/>
      <c r="J30" s="48" t="str">
        <f>Q11</f>
        <v>Arinthod 2</v>
      </c>
      <c r="K30" s="49"/>
      <c r="L30" s="50"/>
      <c r="M30" s="51"/>
    </row>
    <row r="32" spans="2:17" x14ac:dyDescent="0.2">
      <c r="B32" s="140" t="str">
        <f t="shared" ref="B32:B36" si="7">IF(D32="","",IF(D32&gt;F32,3)+IF(D32=F32,2,1))</f>
        <v/>
      </c>
      <c r="C32" s="136" t="s">
        <v>29</v>
      </c>
      <c r="D32" s="137"/>
      <c r="E32" s="138" t="d">
        <v>2025-09-26</v>
      </c>
      <c r="F32" s="139"/>
      <c r="G32" s="140" t="str">
        <f t="shared" ref="G32:G36" si="8">IF(F32="","",IF(F32&gt;D32,3)+IF(F32=D32,2,1))</f>
        <v/>
      </c>
    </row>
    <row r="33" spans="2:7" x14ac:dyDescent="0.2">
      <c r="B33" s="140" t="str">
        <f t="shared" si="7"/>
        <v/>
      </c>
      <c r="C33" s="44" t="str">
        <f>Q7</f>
        <v>Montmorot  1</v>
      </c>
      <c r="D33" s="45"/>
      <c r="E33" s="46" t="str">
        <f>Q8</f>
        <v>Clairvaux 2</v>
      </c>
      <c r="F33" s="47"/>
      <c r="G33" s="140" t="str">
        <f t="shared" si="8"/>
        <v/>
      </c>
    </row>
    <row r="34" spans="2:7" x14ac:dyDescent="0.2">
      <c r="B34" s="140" t="str">
        <f t="shared" si="7"/>
        <v/>
      </c>
      <c r="C34" s="44" t="str">
        <f>Q10</f>
        <v>Bletterans 3</v>
      </c>
      <c r="D34" s="45"/>
      <c r="E34" s="46" t="str">
        <f>Q15</f>
        <v>L'étoile 2</v>
      </c>
      <c r="F34" s="47"/>
      <c r="G34" s="140" t="str">
        <f t="shared" si="8"/>
        <v/>
      </c>
    </row>
    <row r="35" spans="2:7" x14ac:dyDescent="0.2">
      <c r="B35" s="140" t="str">
        <f t="shared" si="7"/>
        <v/>
      </c>
      <c r="C35" s="44" t="str">
        <f>Q11</f>
        <v>Arinthod 2</v>
      </c>
      <c r="D35" s="45"/>
      <c r="E35" s="46" t="str">
        <f>Q12</f>
        <v>ABJ 2</v>
      </c>
      <c r="F35" s="47"/>
      <c r="G35" s="140" t="str">
        <f t="shared" si="8"/>
        <v/>
      </c>
    </row>
    <row r="36" spans="2:7" x14ac:dyDescent="0.2">
      <c r="B36" s="140" t="str">
        <f t="shared" si="7"/>
        <v/>
      </c>
      <c r="C36" s="44" t="str">
        <f>Q13</f>
        <v>Arinthod 3</v>
      </c>
      <c r="D36" s="45"/>
      <c r="E36" s="46" t="str">
        <f>Q14</f>
        <v>La vallée 1</v>
      </c>
      <c r="F36" s="47"/>
      <c r="G36" s="140" t="str">
        <f t="shared" si="8"/>
        <v/>
      </c>
    </row>
    <row r="37" spans="2:7" x14ac:dyDescent="0.2">
      <c r="C37" s="48" t="str">
        <f>Q9</f>
        <v>PCHS 2</v>
      </c>
      <c r="D37" s="49"/>
      <c r="E37" s="50"/>
      <c r="F37" s="51"/>
    </row>
  </sheetData>
  <sheetProtection selectLockedCells="1" selectUnlockedCells="1"/>
  <mergeCells count="15">
    <mergeCell ref="Q5:Q6"/>
    <mergeCell ref="C11:D11"/>
    <mergeCell ref="E11:F11"/>
    <mergeCell ref="J11:K11"/>
    <mergeCell ref="L11:M11"/>
    <mergeCell ref="C18:D18"/>
    <mergeCell ref="E18:F18"/>
    <mergeCell ref="J18:K18"/>
    <mergeCell ref="L18:M18"/>
    <mergeCell ref="C1:O1"/>
    <mergeCell ref="C2:L2"/>
    <mergeCell ref="C4:D4"/>
    <mergeCell ref="E4:F4"/>
    <mergeCell ref="J4:K4"/>
    <mergeCell ref="L4:M4"/>
  </mergeCells>
  <conditionalFormatting sqref="D1 K1:K3 D3 D23:D65530">
    <cfRule type="cellIs" dxfId="293" priority="102" stopIfTrue="1" operator="equal">
      <formula>F1</formula>
    </cfRule>
    <cfRule type="cellIs" dxfId="292" priority="101" stopIfTrue="1" operator="lessThan">
      <formula>F1</formula>
    </cfRule>
    <cfRule type="cellIs" dxfId="291" priority="100" stopIfTrue="1" operator="greaterThan">
      <formula>F1</formula>
    </cfRule>
  </conditionalFormatting>
  <conditionalFormatting sqref="D5:D9 K5:K9 D11:D15 K11:K15 D17:D21 K17:K22">
    <cfRule type="cellIs" dxfId="290" priority="27" stopIfTrue="1" operator="equal">
      <formula>F5</formula>
    </cfRule>
    <cfRule type="cellIs" dxfId="289" priority="26" stopIfTrue="1" operator="lessThan">
      <formula>F5</formula>
    </cfRule>
    <cfRule type="cellIs" dxfId="288" priority="25" stopIfTrue="1" operator="greaterThan">
      <formula>F5</formula>
    </cfRule>
  </conditionalFormatting>
  <conditionalFormatting sqref="F5:F9 M5:M9 F11:F15 M11:M15 F17:F21 M17:M22 F23:F29">
    <cfRule type="cellIs" dxfId="287" priority="24" stopIfTrue="1" operator="equal">
      <formula>D5</formula>
    </cfRule>
    <cfRule type="cellIs" dxfId="286" priority="23" stopIfTrue="1" operator="lessThan">
      <formula>D5</formula>
    </cfRule>
    <cfRule type="cellIs" dxfId="285" priority="22" stopIfTrue="1" operator="greaterThan">
      <formula>D5</formula>
    </cfRule>
  </conditionalFormatting>
  <conditionalFormatting sqref="F32:F36">
    <cfRule type="cellIs" dxfId="284" priority="1" stopIfTrue="1" operator="greaterThan">
      <formula>D32</formula>
    </cfRule>
    <cfRule type="cellIs" dxfId="283" priority="2" stopIfTrue="1" operator="lessThan">
      <formula>D32</formula>
    </cfRule>
    <cfRule type="cellIs" dxfId="282" priority="3" stopIfTrue="1" operator="equal">
      <formula>D32</formula>
    </cfRule>
  </conditionalFormatting>
  <conditionalFormatting sqref="F37:G65530">
    <cfRule type="cellIs" dxfId="281" priority="4" stopIfTrue="1" operator="greaterThan">
      <formula>D37</formula>
    </cfRule>
    <cfRule type="cellIs" dxfId="280" priority="5" stopIfTrue="1" operator="lessThan">
      <formula>D37</formula>
    </cfRule>
    <cfRule type="cellIs" dxfId="279" priority="6" stopIfTrue="1" operator="equal">
      <formula>D37</formula>
    </cfRule>
  </conditionalFormatting>
  <conditionalFormatting sqref="F1:H3">
    <cfRule type="cellIs" dxfId="278" priority="75" stopIfTrue="1" operator="equal">
      <formula>D1</formula>
    </cfRule>
    <cfRule type="cellIs" dxfId="277" priority="74" stopIfTrue="1" operator="lessThan">
      <formula>D1</formula>
    </cfRule>
    <cfRule type="cellIs" dxfId="276" priority="73" stopIfTrue="1" operator="greaterThan">
      <formula>D1</formula>
    </cfRule>
  </conditionalFormatting>
  <conditionalFormatting sqref="G4 G9:G10">
    <cfRule type="cellIs" dxfId="275" priority="19" stopIfTrue="1" operator="greaterThan">
      <formula>E4</formula>
    </cfRule>
    <cfRule type="cellIs" dxfId="274" priority="20" stopIfTrue="1" operator="lessThan">
      <formula>E4</formula>
    </cfRule>
    <cfRule type="cellIs" dxfId="273" priority="21" stopIfTrue="1" operator="equal">
      <formula>E4</formula>
    </cfRule>
  </conditionalFormatting>
  <conditionalFormatting sqref="H27:H29 F30:H31">
    <cfRule type="cellIs" dxfId="272" priority="28" stopIfTrue="1" operator="greaterThan">
      <formula>D27</formula>
    </cfRule>
    <cfRule type="cellIs" dxfId="271" priority="30" stopIfTrue="1" operator="equal">
      <formula>D27</formula>
    </cfRule>
    <cfRule type="cellIs" dxfId="270" priority="29" stopIfTrue="1" operator="lessThan">
      <formula>D27</formula>
    </cfRule>
  </conditionalFormatting>
  <conditionalFormatting sqref="H32">
    <cfRule type="cellIs" dxfId="269" priority="444" stopIfTrue="1" operator="equal">
      <formula>#REF!</formula>
    </cfRule>
    <cfRule type="cellIs" dxfId="268" priority="442" stopIfTrue="1" operator="greaterThan">
      <formula>#REF!</formula>
    </cfRule>
    <cfRule type="cellIs" dxfId="267" priority="443" stopIfTrue="1" operator="lessThan">
      <formula>#REF!</formula>
    </cfRule>
  </conditionalFormatting>
  <conditionalFormatting sqref="H40:H44">
    <cfRule type="cellIs" dxfId="266" priority="40" stopIfTrue="1" operator="greaterThan">
      <formula>F35</formula>
    </cfRule>
    <cfRule type="cellIs" dxfId="265" priority="42" stopIfTrue="1" operator="equal">
      <formula>F35</formula>
    </cfRule>
    <cfRule type="cellIs" dxfId="264" priority="41" stopIfTrue="1" operator="lessThan">
      <formula>F35</formula>
    </cfRule>
  </conditionalFormatting>
  <conditionalFormatting sqref="H45:H65536">
    <cfRule type="cellIs" dxfId="263" priority="238" stopIfTrue="1" operator="greaterThan">
      <formula>#REF!</formula>
    </cfRule>
    <cfRule type="cellIs" dxfId="262" priority="239" stopIfTrue="1" operator="lessThan">
      <formula>#REF!</formula>
    </cfRule>
    <cfRule type="cellIs" dxfId="261" priority="240" stopIfTrue="1" operator="equal">
      <formula>#REF!</formula>
    </cfRule>
  </conditionalFormatting>
  <conditionalFormatting sqref="K25:K32">
    <cfRule type="cellIs" dxfId="260" priority="12" stopIfTrue="1" operator="equal">
      <formula>M25</formula>
    </cfRule>
    <cfRule type="cellIs" dxfId="259" priority="11" stopIfTrue="1" operator="lessThan">
      <formula>M25</formula>
    </cfRule>
    <cfRule type="cellIs" dxfId="258" priority="10" stopIfTrue="1" operator="greaterThan">
      <formula>M25</formula>
    </cfRule>
  </conditionalFormatting>
  <conditionalFormatting sqref="K40:K65536">
    <cfRule type="cellIs" dxfId="257" priority="37" stopIfTrue="1" operator="greaterThan">
      <formula>M40</formula>
    </cfRule>
    <cfRule type="cellIs" dxfId="256" priority="38" stopIfTrue="1" operator="lessThan">
      <formula>M40</formula>
    </cfRule>
    <cfRule type="cellIs" dxfId="255" priority="39" stopIfTrue="1" operator="equal">
      <formula>M40</formula>
    </cfRule>
  </conditionalFormatting>
  <conditionalFormatting sqref="M25:M29">
    <cfRule type="cellIs" dxfId="254" priority="8" stopIfTrue="1" operator="lessThan">
      <formula>K25</formula>
    </cfRule>
    <cfRule type="cellIs" dxfId="253" priority="7" stopIfTrue="1" operator="greaterThan">
      <formula>K25</formula>
    </cfRule>
    <cfRule type="cellIs" dxfId="252" priority="9" stopIfTrue="1" operator="equal">
      <formula>K25</formula>
    </cfRule>
  </conditionalFormatting>
  <conditionalFormatting sqref="M30:N32">
    <cfRule type="cellIs" dxfId="251" priority="13" stopIfTrue="1" operator="greaterThan">
      <formula>K30</formula>
    </cfRule>
    <cfRule type="cellIs" dxfId="250" priority="15" stopIfTrue="1" operator="equal">
      <formula>K30</formula>
    </cfRule>
    <cfRule type="cellIs" dxfId="249" priority="14" stopIfTrue="1" operator="lessThan">
      <formula>K30</formula>
    </cfRule>
  </conditionalFormatting>
  <conditionalFormatting sqref="M40:N65536">
    <cfRule type="cellIs" dxfId="248" priority="35" stopIfTrue="1" operator="lessThan">
      <formula>K40</formula>
    </cfRule>
    <cfRule type="cellIs" dxfId="247" priority="36" stopIfTrue="1" operator="equal">
      <formula>K40</formula>
    </cfRule>
    <cfRule type="cellIs" dxfId="246" priority="34" stopIfTrue="1" operator="greaterThan">
      <formula>K40</formula>
    </cfRule>
  </conditionalFormatting>
  <conditionalFormatting sqref="M1:O3">
    <cfRule type="cellIs" dxfId="245" priority="67" stopIfTrue="1" operator="greaterThan">
      <formula>K1</formula>
    </cfRule>
    <cfRule type="cellIs" dxfId="244" priority="68" stopIfTrue="1" operator="lessThan">
      <formula>K1</formula>
    </cfRule>
    <cfRule type="cellIs" dxfId="243" priority="69" stopIfTrue="1" operator="equal">
      <formula>K1</formula>
    </cfRule>
  </conditionalFormatting>
  <conditionalFormatting sqref="N4">
    <cfRule type="cellIs" dxfId="242" priority="18" stopIfTrue="1" operator="equal">
      <formula>L4</formula>
    </cfRule>
    <cfRule type="cellIs" dxfId="241" priority="17" stopIfTrue="1" operator="lessThan">
      <formula>L4</formula>
    </cfRule>
    <cfRule type="cellIs" dxfId="240" priority="16" stopIfTrue="1" operator="greaterThan">
      <formula>L4</formula>
    </cfRule>
  </conditionalFormatting>
  <conditionalFormatting sqref="O22:O27 O34:O65536">
    <cfRule type="cellIs" dxfId="239" priority="190" stopIfTrue="1" operator="greaterThan">
      <formula>M20</formula>
    </cfRule>
    <cfRule type="cellIs" dxfId="238" priority="191" stopIfTrue="1" operator="lessThan">
      <formula>M20</formula>
    </cfRule>
    <cfRule type="cellIs" dxfId="237" priority="192" stopIfTrue="1" operator="equal">
      <formula>M20</formula>
    </cfRule>
  </conditionalFormatting>
  <pageMargins left="0.39370078740157483" right="0.39370078740157483" top="0.39370078740157483" bottom="0.39370078740157483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22">
    <tabColor theme="4" tint="0.39997558519241921"/>
  </sheetPr>
  <dimension ref="B1:R43"/>
  <sheetViews>
    <sheetView topLeftCell="A8" zoomScaleNormal="100" workbookViewId="0">
      <selection activeCell="S23" sqref="S23"/>
    </sheetView>
  </sheetViews>
  <sheetFormatPr baseColWidth="10" defaultColWidth="11.42578125" defaultRowHeight="12.75" x14ac:dyDescent="0.2"/>
  <cols>
    <col min="1" max="1" width="2.28515625" style="1" customWidth="1"/>
    <col min="2" max="2" width="2" style="1" customWidth="1"/>
    <col min="3" max="3" width="15.7109375" style="1" customWidth="1"/>
    <col min="4" max="4" width="4.7109375" style="1" customWidth="1"/>
    <col min="5" max="5" width="15.7109375" style="1" customWidth="1"/>
    <col min="6" max="6" width="4.5703125" style="1" customWidth="1"/>
    <col min="7" max="7" width="2" style="1" customWidth="1"/>
    <col min="8" max="8" width="2.42578125" style="1" customWidth="1"/>
    <col min="9" max="9" width="2" style="1" customWidth="1"/>
    <col min="10" max="10" width="15.7109375" style="1" customWidth="1"/>
    <col min="11" max="11" width="4.7109375" style="1" customWidth="1"/>
    <col min="12" max="12" width="16.140625" style="1" customWidth="1"/>
    <col min="13" max="13" width="4.28515625" style="1" customWidth="1"/>
    <col min="14" max="14" width="5.140625" style="1" customWidth="1"/>
    <col min="15" max="15" width="2.28515625" style="1" customWidth="1"/>
    <col min="16" max="16" width="3.7109375" style="1" hidden="1" customWidth="1"/>
    <col min="17" max="17" width="14.28515625" style="1" hidden="1" customWidth="1"/>
    <col min="18" max="18" width="12.5703125" style="1" customWidth="1"/>
    <col min="19" max="20" width="11.42578125" style="1" customWidth="1"/>
    <col min="21" max="16384" width="11.42578125" style="1"/>
  </cols>
  <sheetData>
    <row r="1" spans="2:18" ht="20.25" x14ac:dyDescent="0.3">
      <c r="C1" s="173" t="str">
        <f>Honneur!C1</f>
        <v>Championnat Des Clubs - Année 2025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2:18" ht="20.25" customHeight="1" x14ac:dyDescent="0.3">
      <c r="C2" s="173" t="s">
        <v>32</v>
      </c>
      <c r="D2" s="173"/>
      <c r="E2" s="173"/>
      <c r="F2" s="173"/>
      <c r="G2" s="173"/>
      <c r="H2" s="173"/>
      <c r="I2" s="173"/>
      <c r="J2" s="173"/>
      <c r="K2" s="173"/>
      <c r="L2" s="173"/>
      <c r="M2" s="131"/>
      <c r="N2" s="131"/>
      <c r="O2" s="131"/>
    </row>
    <row r="3" spans="2:18" ht="15" customHeight="1" x14ac:dyDescent="0.2"/>
    <row r="4" spans="2:18" x14ac:dyDescent="0.2">
      <c r="B4" s="22"/>
      <c r="C4" s="183" t="s">
        <v>18</v>
      </c>
      <c r="D4" s="183"/>
      <c r="E4" s="186" t="d">
        <f ca="1">'Promotion 1'!E4</f>
        <v>2025-05-23</v>
      </c>
      <c r="F4" s="186"/>
      <c r="G4" s="22"/>
      <c r="H4" s="38"/>
      <c r="I4" s="22"/>
      <c r="J4" s="183" t="s">
        <v>4</v>
      </c>
      <c r="K4" s="183"/>
      <c r="L4" s="186" t="d">
        <f ca="1">'Promotion 1'!L4</f>
        <v>2025-05-30</v>
      </c>
      <c r="M4" s="186"/>
      <c r="N4" s="22"/>
    </row>
    <row r="5" spans="2:18" ht="12.75" customHeight="1" x14ac:dyDescent="0.2">
      <c r="B5" s="140" t="str">
        <f>IF($D5="","",IF($D5&gt;$F5,3)+IF($D5=$F5,2,1))</f>
        <v/>
      </c>
      <c r="C5" s="39" t="str">
        <f>Q7</f>
        <v>Morez 2</v>
      </c>
      <c r="D5" s="40"/>
      <c r="E5" s="41" t="str">
        <f>Q14</f>
        <v xml:space="preserve">Morez  </v>
      </c>
      <c r="F5" s="42"/>
      <c r="G5" s="140" t="str">
        <f>IF(F5="","",IF(F5&gt;D5,3)+IF(F5=D5,2,1))</f>
        <v/>
      </c>
      <c r="H5" s="38"/>
      <c r="I5" s="140" t="str">
        <f t="shared" ref="I5:I22" si="0">IF(K5="","",IF(K5&gt;M5,3)+IF(K5=M5,2,1))</f>
        <v/>
      </c>
      <c r="J5" s="39" t="str">
        <f>Q8</f>
        <v>Pont de Poitte 1</v>
      </c>
      <c r="K5" s="40"/>
      <c r="L5" s="41" t="str">
        <f>Q15</f>
        <v>Clairvaux</v>
      </c>
      <c r="M5" s="42"/>
      <c r="N5" s="140" t="str">
        <f t="shared" ref="N5:N22" si="1">IF(M5="","",IF(M5&gt;K5,3)+IF(M5=K5,2,1))</f>
        <v/>
      </c>
      <c r="Q5" s="187" t="s">
        <v>6</v>
      </c>
    </row>
    <row r="6" spans="2:18" x14ac:dyDescent="0.2">
      <c r="B6" s="140" t="str">
        <f>IF(D6="","",IF(D6&gt;F6,3)+IF(D6=F6,2,1))</f>
        <v/>
      </c>
      <c r="C6" s="44" t="str">
        <f>Q11</f>
        <v>Orgelet 2</v>
      </c>
      <c r="D6" s="45"/>
      <c r="E6" s="46" t="str">
        <f>Q13</f>
        <v>La vallée 2</v>
      </c>
      <c r="F6" s="47"/>
      <c r="G6" s="140" t="str">
        <f>IF(F6="","",IF(F6&gt;D6,3)+IF(F6=D6,2,1))</f>
        <v/>
      </c>
      <c r="H6" s="38"/>
      <c r="I6" s="140" t="str">
        <f t="shared" si="0"/>
        <v/>
      </c>
      <c r="J6" s="44" t="str">
        <f>Q9</f>
        <v>St Claude 2</v>
      </c>
      <c r="K6" s="45"/>
      <c r="L6" s="46" t="str">
        <f>Q12</f>
        <v>Montmorot 2</v>
      </c>
      <c r="M6" s="47"/>
      <c r="N6" s="140" t="str">
        <f t="shared" si="1"/>
        <v/>
      </c>
      <c r="Q6" s="188"/>
    </row>
    <row r="7" spans="2:18" x14ac:dyDescent="0.2">
      <c r="B7" s="140" t="str">
        <f>IF(D7="","",IF(D7&gt;F7,3)+IF(D7=F7,2,1))</f>
        <v/>
      </c>
      <c r="C7" s="44" t="str">
        <f>Q12</f>
        <v>Montmorot 2</v>
      </c>
      <c r="D7" s="45"/>
      <c r="E7" s="46" t="str">
        <f>Q10</f>
        <v>Foncine le haut</v>
      </c>
      <c r="F7" s="47"/>
      <c r="G7" s="140" t="str">
        <f>IF(F7="","",IF(F7&gt;D7,3)+IF(F7=D7,2,1))</f>
        <v/>
      </c>
      <c r="H7" s="38"/>
      <c r="I7" s="140" t="str">
        <f t="shared" si="0"/>
        <v/>
      </c>
      <c r="J7" s="44" t="str">
        <f>Q10</f>
        <v>Foncine le haut</v>
      </c>
      <c r="K7" s="45"/>
      <c r="L7" s="46" t="str">
        <f>Q13</f>
        <v>La vallée 2</v>
      </c>
      <c r="M7" s="47"/>
      <c r="N7" s="140" t="str">
        <f t="shared" si="1"/>
        <v/>
      </c>
      <c r="P7" s="10">
        <v>1</v>
      </c>
      <c r="Q7" s="65" t="str">
        <f>'liste équipes'!G4</f>
        <v>Morez 2</v>
      </c>
      <c r="R7"/>
    </row>
    <row r="8" spans="2:18" x14ac:dyDescent="0.2">
      <c r="B8" s="140" t="str">
        <f>IF(D8="","",IF(D8&gt;F8,3)+IF(D8=F8,2,1))</f>
        <v/>
      </c>
      <c r="C8" s="44" t="str">
        <f>Q15</f>
        <v>Clairvaux</v>
      </c>
      <c r="D8" s="45"/>
      <c r="E8" s="46" t="str">
        <f>Q9</f>
        <v>St Claude 2</v>
      </c>
      <c r="F8" s="47"/>
      <c r="G8" s="140" t="str">
        <f>IF(F8="","",IF(F8&gt;D8,3)+IF(F8=D8,2,1))</f>
        <v/>
      </c>
      <c r="H8" s="38"/>
      <c r="I8" s="140" t="str">
        <f t="shared" si="0"/>
        <v/>
      </c>
      <c r="J8" s="44" t="str">
        <f>Q11</f>
        <v>Orgelet 2</v>
      </c>
      <c r="K8" s="45"/>
      <c r="L8" s="46" t="str">
        <f>Q14</f>
        <v xml:space="preserve">Morez  </v>
      </c>
      <c r="M8" s="47"/>
      <c r="N8" s="140" t="str">
        <f t="shared" si="1"/>
        <v/>
      </c>
      <c r="P8" s="10">
        <v>2</v>
      </c>
      <c r="Q8" s="65" t="str">
        <f>'liste équipes'!G5</f>
        <v>Pont de Poitte 1</v>
      </c>
      <c r="R8"/>
    </row>
    <row r="9" spans="2:18" x14ac:dyDescent="0.2">
      <c r="B9" s="22"/>
      <c r="C9" s="48" t="str">
        <f>Q8</f>
        <v>Pont de Poitte 1</v>
      </c>
      <c r="D9" s="49"/>
      <c r="E9" s="50"/>
      <c r="F9" s="51"/>
      <c r="G9" s="22"/>
      <c r="H9" s="38"/>
      <c r="I9" s="140" t="str">
        <f t="shared" si="0"/>
        <v/>
      </c>
      <c r="J9" s="48" t="str">
        <f>Q7</f>
        <v>Morez 2</v>
      </c>
      <c r="K9" s="49"/>
      <c r="L9" s="50"/>
      <c r="M9" s="51"/>
      <c r="N9" s="140" t="str">
        <f t="shared" si="1"/>
        <v/>
      </c>
      <c r="P9" s="10">
        <v>3</v>
      </c>
      <c r="Q9" s="65" t="str">
        <f>'liste équipes'!G6</f>
        <v>St Claude 2</v>
      </c>
      <c r="R9"/>
    </row>
    <row r="10" spans="2:18" x14ac:dyDescent="0.2">
      <c r="B10" s="22"/>
      <c r="C10" s="38"/>
      <c r="D10" s="38"/>
      <c r="E10" s="38"/>
      <c r="F10" s="38"/>
      <c r="G10" s="22"/>
      <c r="H10" s="38"/>
      <c r="I10" s="140" t="str">
        <f t="shared" si="0"/>
        <v/>
      </c>
      <c r="J10" s="38"/>
      <c r="K10" s="38"/>
      <c r="L10" s="38"/>
      <c r="M10" s="38"/>
      <c r="N10" s="140" t="str">
        <f t="shared" si="1"/>
        <v/>
      </c>
      <c r="P10" s="10">
        <v>4</v>
      </c>
      <c r="Q10" s="65" t="str">
        <f>'liste équipes'!G7</f>
        <v>Foncine le haut</v>
      </c>
      <c r="R10"/>
    </row>
    <row r="11" spans="2:18" x14ac:dyDescent="0.2">
      <c r="B11" s="140" t="str">
        <f>IF($D11="","",IF($D11&gt;$F11,3)+IF($D11=$F11,2,1))</f>
        <v/>
      </c>
      <c r="C11" s="181" t="s">
        <v>7</v>
      </c>
      <c r="D11" s="182"/>
      <c r="E11" s="179" t="d">
        <v>2025-06-13</v>
      </c>
      <c r="F11" s="180"/>
      <c r="G11" s="140" t="str">
        <f>IF($F11="","",IF($F11&gt;$D11,3)+IF($F11=$D11,2,1))</f>
        <v/>
      </c>
      <c r="H11" s="38"/>
      <c r="I11" s="140" t="str">
        <f t="shared" si="0"/>
        <v/>
      </c>
      <c r="J11" s="181" t="s">
        <v>9</v>
      </c>
      <c r="K11" s="182"/>
      <c r="L11" s="179" t="d">
        <v>2025-07-04</v>
      </c>
      <c r="M11" s="180"/>
      <c r="N11" s="140" t="str">
        <f t="shared" si="1"/>
        <v/>
      </c>
      <c r="P11" s="10">
        <v>5</v>
      </c>
      <c r="Q11" s="65" t="str">
        <f>'liste équipes'!G8</f>
        <v>Orgelet 2</v>
      </c>
      <c r="R11"/>
    </row>
    <row r="12" spans="2:18" x14ac:dyDescent="0.2">
      <c r="B12" s="140" t="str">
        <f t="shared" ref="B12:B29" si="2">IF(D12="","",IF(D12&gt;F12,3)+IF(D12=F12,2,1))</f>
        <v/>
      </c>
      <c r="C12" s="44" t="str">
        <f>Q15</f>
        <v>Clairvaux</v>
      </c>
      <c r="D12" s="45"/>
      <c r="E12" s="46" t="str">
        <f>Q7</f>
        <v>Morez 2</v>
      </c>
      <c r="F12" s="47"/>
      <c r="G12" s="140" t="str">
        <f t="shared" ref="G12:G18" si="3">IF(F12="","",IF(F12&gt;D12,3)+IF(F12=D12,2,1))</f>
        <v/>
      </c>
      <c r="H12" s="38"/>
      <c r="I12" s="140" t="str">
        <f t="shared" si="0"/>
        <v/>
      </c>
      <c r="J12" s="44" t="str">
        <f>Q7</f>
        <v>Morez 2</v>
      </c>
      <c r="K12" s="45"/>
      <c r="L12" s="46" t="str">
        <f>Q12</f>
        <v>Montmorot 2</v>
      </c>
      <c r="M12" s="47"/>
      <c r="N12" s="140" t="str">
        <f t="shared" si="1"/>
        <v/>
      </c>
      <c r="P12" s="10">
        <v>6</v>
      </c>
      <c r="Q12" s="65" t="str">
        <f>'liste équipes'!G9</f>
        <v>Montmorot 2</v>
      </c>
    </row>
    <row r="13" spans="2:18" x14ac:dyDescent="0.2">
      <c r="B13" s="140" t="str">
        <f t="shared" si="2"/>
        <v/>
      </c>
      <c r="C13" s="44" t="str">
        <f>Q8</f>
        <v>Pont de Poitte 1</v>
      </c>
      <c r="D13" s="45"/>
      <c r="E13" s="46" t="str">
        <f>Q13</f>
        <v>La vallée 2</v>
      </c>
      <c r="F13" s="47"/>
      <c r="G13" s="140" t="str">
        <f t="shared" si="3"/>
        <v/>
      </c>
      <c r="H13" s="38"/>
      <c r="I13" s="140" t="str">
        <f t="shared" si="0"/>
        <v/>
      </c>
      <c r="J13" s="44" t="str">
        <f>Q15</f>
        <v>Clairvaux</v>
      </c>
      <c r="K13" s="45"/>
      <c r="L13" s="46" t="str">
        <f>Q13</f>
        <v>La vallée 2</v>
      </c>
      <c r="M13" s="47"/>
      <c r="N13" s="140" t="str">
        <f t="shared" si="1"/>
        <v/>
      </c>
      <c r="P13" s="10">
        <v>7</v>
      </c>
      <c r="Q13" s="65" t="str">
        <f>'liste équipes'!G10</f>
        <v>La vallée 2</v>
      </c>
    </row>
    <row r="14" spans="2:18" x14ac:dyDescent="0.2">
      <c r="B14" s="140" t="str">
        <f t="shared" si="2"/>
        <v/>
      </c>
      <c r="C14" s="44" t="str">
        <f>Q9</f>
        <v>St Claude 2</v>
      </c>
      <c r="D14" s="45"/>
      <c r="E14" s="46" t="str">
        <f>Q14</f>
        <v xml:space="preserve">Morez  </v>
      </c>
      <c r="F14" s="47"/>
      <c r="G14" s="140" t="str">
        <f t="shared" si="3"/>
        <v/>
      </c>
      <c r="H14" s="38"/>
      <c r="I14" s="140" t="str">
        <f t="shared" si="0"/>
        <v/>
      </c>
      <c r="J14" s="44" t="str">
        <f>Q8</f>
        <v>Pont de Poitte 1</v>
      </c>
      <c r="K14" s="45"/>
      <c r="L14" s="46" t="str">
        <f>Q11</f>
        <v>Orgelet 2</v>
      </c>
      <c r="M14" s="47"/>
      <c r="N14" s="140" t="str">
        <f t="shared" si="1"/>
        <v/>
      </c>
      <c r="P14" s="10">
        <v>8</v>
      </c>
      <c r="Q14" s="65" t="str">
        <f>'liste équipes'!G11</f>
        <v xml:space="preserve">Morez  </v>
      </c>
    </row>
    <row r="15" spans="2:18" x14ac:dyDescent="0.2">
      <c r="B15" s="140" t="str">
        <f t="shared" si="2"/>
        <v/>
      </c>
      <c r="C15" s="44" t="str">
        <f>Q10</f>
        <v>Foncine le haut</v>
      </c>
      <c r="D15" s="45"/>
      <c r="E15" s="46" t="str">
        <f>Q11</f>
        <v>Orgelet 2</v>
      </c>
      <c r="F15" s="47"/>
      <c r="G15" s="140" t="str">
        <f t="shared" si="3"/>
        <v/>
      </c>
      <c r="H15" s="38"/>
      <c r="I15" s="140" t="str">
        <f t="shared" si="0"/>
        <v/>
      </c>
      <c r="J15" s="44" t="str">
        <f>Q9</f>
        <v>St Claude 2</v>
      </c>
      <c r="K15" s="45"/>
      <c r="L15" s="46" t="str">
        <f>Q10</f>
        <v>Foncine le haut</v>
      </c>
      <c r="M15" s="47"/>
      <c r="N15" s="140" t="str">
        <f t="shared" si="1"/>
        <v/>
      </c>
      <c r="P15" s="10">
        <v>9</v>
      </c>
      <c r="Q15" s="65" t="str">
        <f>'liste équipes'!G12</f>
        <v>Clairvaux</v>
      </c>
    </row>
    <row r="16" spans="2:18" x14ac:dyDescent="0.2">
      <c r="B16" s="140" t="str">
        <f t="shared" si="2"/>
        <v/>
      </c>
      <c r="C16" s="48" t="str">
        <f>Q12</f>
        <v>Montmorot 2</v>
      </c>
      <c r="D16" s="49"/>
      <c r="E16" s="50"/>
      <c r="F16" s="51"/>
      <c r="G16" s="140" t="str">
        <f t="shared" si="3"/>
        <v/>
      </c>
      <c r="H16" s="38"/>
      <c r="I16" s="140" t="str">
        <f t="shared" si="0"/>
        <v/>
      </c>
      <c r="J16" s="48" t="str">
        <f>Q14</f>
        <v xml:space="preserve">Morez  </v>
      </c>
      <c r="K16" s="49"/>
      <c r="L16" s="50"/>
      <c r="M16" s="51"/>
      <c r="N16" s="140" t="str">
        <f t="shared" si="1"/>
        <v/>
      </c>
    </row>
    <row r="17" spans="2:17" x14ac:dyDescent="0.2">
      <c r="B17" s="140" t="str">
        <f t="shared" si="2"/>
        <v/>
      </c>
      <c r="C17" s="52"/>
      <c r="D17" s="43"/>
      <c r="E17" s="52"/>
      <c r="F17" s="43"/>
      <c r="G17" s="140" t="str">
        <f t="shared" si="3"/>
        <v/>
      </c>
      <c r="H17" s="38"/>
      <c r="I17" s="140" t="str">
        <f t="shared" si="0"/>
        <v/>
      </c>
      <c r="J17" s="52"/>
      <c r="K17" s="43"/>
      <c r="L17" s="52"/>
      <c r="M17" s="43"/>
      <c r="N17" s="140" t="str">
        <f t="shared" si="1"/>
        <v/>
      </c>
      <c r="Q17" s="22"/>
    </row>
    <row r="18" spans="2:17" x14ac:dyDescent="0.2">
      <c r="B18" s="140" t="str">
        <f t="shared" si="2"/>
        <v/>
      </c>
      <c r="C18" s="181" t="s">
        <v>11</v>
      </c>
      <c r="D18" s="182"/>
      <c r="E18" s="179" t="d">
        <v>2025-07-18</v>
      </c>
      <c r="F18" s="180"/>
      <c r="G18" s="140" t="str">
        <f t="shared" si="3"/>
        <v/>
      </c>
      <c r="H18" s="38"/>
      <c r="I18" s="140" t="str">
        <f t="shared" si="0"/>
        <v/>
      </c>
      <c r="J18" s="181" t="s">
        <v>13</v>
      </c>
      <c r="K18" s="182"/>
      <c r="L18" s="179" t="d">
        <v>2025-08-01</v>
      </c>
      <c r="M18" s="180"/>
      <c r="N18" s="140" t="str">
        <f t="shared" si="1"/>
        <v/>
      </c>
      <c r="Q18" s="22"/>
    </row>
    <row r="19" spans="2:17" x14ac:dyDescent="0.2">
      <c r="B19" s="140" t="str">
        <f t="shared" si="2"/>
        <v/>
      </c>
      <c r="C19" s="44" t="str">
        <f>Q7</f>
        <v>Morez 2</v>
      </c>
      <c r="D19" s="45"/>
      <c r="E19" s="46" t="str">
        <f>Q13</f>
        <v>La vallée 2</v>
      </c>
      <c r="F19" s="47"/>
      <c r="G19" s="140" t="str">
        <f>IF($F19="","",IF($F19&gt;$D19,3)+IF($F19=$D19,2,1))</f>
        <v/>
      </c>
      <c r="H19" s="38"/>
      <c r="I19" s="140" t="str">
        <f t="shared" si="0"/>
        <v/>
      </c>
      <c r="J19" s="44" t="str">
        <f>Q11</f>
        <v>Orgelet 2</v>
      </c>
      <c r="K19" s="45"/>
      <c r="L19" s="46" t="str">
        <f>Q7</f>
        <v>Morez 2</v>
      </c>
      <c r="M19" s="47"/>
      <c r="N19" s="140" t="str">
        <f t="shared" si="1"/>
        <v/>
      </c>
      <c r="Q19" s="22"/>
    </row>
    <row r="20" spans="2:17" x14ac:dyDescent="0.2">
      <c r="B20" s="140" t="str">
        <f t="shared" si="2"/>
        <v/>
      </c>
      <c r="C20" s="44" t="str">
        <f>Q14</f>
        <v xml:space="preserve">Morez  </v>
      </c>
      <c r="D20" s="45"/>
      <c r="E20" s="46" t="str">
        <f>Q12</f>
        <v>Montmorot 2</v>
      </c>
      <c r="F20" s="47"/>
      <c r="G20" s="140" t="str">
        <f t="shared" ref="G20:G29" si="4">IF(F20="","",IF(F20&gt;D20,3)+IF(F20=D20,2,1))</f>
        <v/>
      </c>
      <c r="H20" s="38"/>
      <c r="I20" s="140" t="str">
        <f t="shared" si="0"/>
        <v/>
      </c>
      <c r="J20" s="44" t="str">
        <f>Q10</f>
        <v>Foncine le haut</v>
      </c>
      <c r="K20" s="45"/>
      <c r="L20" s="46" t="str">
        <f>Q14</f>
        <v xml:space="preserve">Morez  </v>
      </c>
      <c r="M20" s="47"/>
      <c r="N20" s="140" t="str">
        <f t="shared" si="1"/>
        <v/>
      </c>
      <c r="Q20" s="22"/>
    </row>
    <row r="21" spans="2:17" x14ac:dyDescent="0.2">
      <c r="B21" s="140" t="str">
        <f t="shared" si="2"/>
        <v/>
      </c>
      <c r="C21" s="44" t="str">
        <f>Q15</f>
        <v>Clairvaux</v>
      </c>
      <c r="D21" s="45"/>
      <c r="E21" s="46" t="str">
        <f>Q11</f>
        <v>Orgelet 2</v>
      </c>
      <c r="F21" s="47"/>
      <c r="G21" s="140" t="str">
        <f t="shared" si="4"/>
        <v/>
      </c>
      <c r="H21" s="38"/>
      <c r="I21" s="140" t="str">
        <f t="shared" si="0"/>
        <v/>
      </c>
      <c r="J21" s="44" t="str">
        <f>Q9</f>
        <v>St Claude 2</v>
      </c>
      <c r="K21" s="45"/>
      <c r="L21" s="46" t="str">
        <f>Q13</f>
        <v>La vallée 2</v>
      </c>
      <c r="M21" s="47"/>
      <c r="N21" s="140" t="str">
        <f t="shared" si="1"/>
        <v/>
      </c>
      <c r="Q21" s="22"/>
    </row>
    <row r="22" spans="2:17" x14ac:dyDescent="0.2">
      <c r="B22" s="140" t="str">
        <f t="shared" si="2"/>
        <v/>
      </c>
      <c r="C22" s="44" t="str">
        <f>Q8</f>
        <v>Pont de Poitte 1</v>
      </c>
      <c r="D22" s="45"/>
      <c r="E22" s="46" t="str">
        <f>Q9</f>
        <v>St Claude 2</v>
      </c>
      <c r="F22" s="47"/>
      <c r="G22" s="140" t="str">
        <f t="shared" si="4"/>
        <v/>
      </c>
      <c r="H22" s="38"/>
      <c r="I22" s="140" t="str">
        <f t="shared" si="0"/>
        <v/>
      </c>
      <c r="J22" s="44" t="str">
        <f>Q12</f>
        <v>Montmorot 2</v>
      </c>
      <c r="K22" s="45"/>
      <c r="L22" s="46" t="str">
        <f>Q8</f>
        <v>Pont de Poitte 1</v>
      </c>
      <c r="M22" s="47"/>
      <c r="N22" s="140" t="str">
        <f t="shared" si="1"/>
        <v/>
      </c>
      <c r="Q22" s="22"/>
    </row>
    <row r="23" spans="2:17" x14ac:dyDescent="0.2">
      <c r="B23" s="140" t="str">
        <f t="shared" si="2"/>
        <v/>
      </c>
      <c r="C23" s="48" t="str">
        <f>Q10</f>
        <v>Foncine le haut</v>
      </c>
      <c r="D23" s="49"/>
      <c r="E23" s="50"/>
      <c r="F23" s="51"/>
      <c r="G23" s="140" t="str">
        <f t="shared" si="4"/>
        <v/>
      </c>
      <c r="H23" s="38"/>
      <c r="I23" s="22"/>
      <c r="J23" s="48" t="str">
        <f>Q15</f>
        <v>Clairvaux</v>
      </c>
      <c r="K23" s="49"/>
      <c r="L23" s="50"/>
      <c r="M23" s="51"/>
      <c r="N23" s="22"/>
      <c r="Q23" s="22"/>
    </row>
    <row r="24" spans="2:17" x14ac:dyDescent="0.2">
      <c r="B24" s="140" t="str">
        <f t="shared" si="2"/>
        <v/>
      </c>
      <c r="C24" s="52"/>
      <c r="D24" s="43"/>
      <c r="E24" s="52"/>
      <c r="F24" s="43"/>
      <c r="G24" s="140" t="str">
        <f t="shared" si="4"/>
        <v/>
      </c>
      <c r="H24" s="38"/>
      <c r="I24" s="22"/>
      <c r="J24" s="52"/>
      <c r="K24" s="43"/>
      <c r="L24" s="52"/>
      <c r="M24" s="43"/>
      <c r="N24" s="22"/>
      <c r="Q24" s="22"/>
    </row>
    <row r="25" spans="2:17" x14ac:dyDescent="0.2">
      <c r="B25" s="140" t="str">
        <f t="shared" si="2"/>
        <v/>
      </c>
      <c r="C25" s="136" t="s">
        <v>15</v>
      </c>
      <c r="D25" s="137"/>
      <c r="E25" s="138" t="d">
        <v>2025-09-05</v>
      </c>
      <c r="F25" s="139"/>
      <c r="G25" s="140" t="str">
        <f t="shared" si="4"/>
        <v/>
      </c>
      <c r="H25" s="38"/>
      <c r="I25" s="140" t="str">
        <f t="shared" ref="I25:I29" si="5">IF(K25="","",IF(K25&gt;M25,3)+IF(K25=M25,2,1))</f>
        <v/>
      </c>
      <c r="J25" s="136" t="s">
        <v>28</v>
      </c>
      <c r="K25" s="137"/>
      <c r="L25" s="138" t="d">
        <v>2025-09-19</v>
      </c>
      <c r="M25" s="139"/>
      <c r="N25" s="140" t="str">
        <f t="shared" ref="N25:N29" si="6">IF(M25="","",IF(M25&gt;K25,3)+IF(M25=K25,2,1))</f>
        <v/>
      </c>
      <c r="Q25" s="22"/>
    </row>
    <row r="26" spans="2:17" x14ac:dyDescent="0.2">
      <c r="B26" s="140" t="str">
        <f t="shared" si="2"/>
        <v/>
      </c>
      <c r="C26" s="44" t="str">
        <f>Q7</f>
        <v>Morez 2</v>
      </c>
      <c r="D26" s="45"/>
      <c r="E26" s="46" t="str">
        <f>Q10</f>
        <v>Foncine le haut</v>
      </c>
      <c r="F26" s="47"/>
      <c r="G26" s="140" t="str">
        <f t="shared" si="4"/>
        <v/>
      </c>
      <c r="H26" s="38"/>
      <c r="I26" s="140" t="str">
        <f t="shared" si="5"/>
        <v/>
      </c>
      <c r="J26" s="44" t="str">
        <f>Q7</f>
        <v>Morez 2</v>
      </c>
      <c r="K26" s="45"/>
      <c r="L26" s="46" t="str">
        <f>Q9</f>
        <v>St Claude 2</v>
      </c>
      <c r="M26" s="47"/>
      <c r="N26" s="140" t="str">
        <f t="shared" si="6"/>
        <v/>
      </c>
    </row>
    <row r="27" spans="2:17" x14ac:dyDescent="0.2">
      <c r="B27" s="140" t="str">
        <f t="shared" si="2"/>
        <v/>
      </c>
      <c r="C27" s="44" t="str">
        <f>Q11</f>
        <v>Orgelet 2</v>
      </c>
      <c r="D27" s="45"/>
      <c r="E27" s="46" t="str">
        <f>Q9</f>
        <v>St Claude 2</v>
      </c>
      <c r="F27" s="47"/>
      <c r="G27" s="140" t="str">
        <f t="shared" si="4"/>
        <v/>
      </c>
      <c r="H27" s="38"/>
      <c r="I27" s="140" t="str">
        <f t="shared" si="5"/>
        <v/>
      </c>
      <c r="J27" s="44" t="str">
        <f>Q10</f>
        <v>Foncine le haut</v>
      </c>
      <c r="K27" s="45"/>
      <c r="L27" s="46" t="str">
        <f>Q8</f>
        <v>Pont de Poitte 1</v>
      </c>
      <c r="M27" s="47"/>
      <c r="N27" s="140" t="str">
        <f t="shared" si="6"/>
        <v/>
      </c>
    </row>
    <row r="28" spans="2:17" x14ac:dyDescent="0.2">
      <c r="B28" s="140" t="str">
        <f t="shared" si="2"/>
        <v/>
      </c>
      <c r="C28" s="44" t="str">
        <f>Q14</f>
        <v xml:space="preserve">Morez  </v>
      </c>
      <c r="D28" s="45"/>
      <c r="E28" s="46" t="str">
        <f>Q8</f>
        <v>Pont de Poitte 1</v>
      </c>
      <c r="F28" s="47"/>
      <c r="G28" s="140" t="str">
        <f t="shared" si="4"/>
        <v/>
      </c>
      <c r="H28" s="38"/>
      <c r="I28" s="140" t="str">
        <f t="shared" si="5"/>
        <v/>
      </c>
      <c r="J28" s="44" t="str">
        <f>Q14</f>
        <v xml:space="preserve">Morez  </v>
      </c>
      <c r="K28" s="45"/>
      <c r="L28" s="46" t="str">
        <f>Q15</f>
        <v>Clairvaux</v>
      </c>
      <c r="M28" s="47"/>
      <c r="N28" s="140" t="str">
        <f t="shared" si="6"/>
        <v/>
      </c>
    </row>
    <row r="29" spans="2:17" x14ac:dyDescent="0.2">
      <c r="B29" s="140" t="str">
        <f t="shared" si="2"/>
        <v/>
      </c>
      <c r="C29" s="44" t="str">
        <f>Q12</f>
        <v>Montmorot 2</v>
      </c>
      <c r="D29" s="45"/>
      <c r="E29" s="46" t="str">
        <f>Q15</f>
        <v>Clairvaux</v>
      </c>
      <c r="F29" s="47"/>
      <c r="G29" s="140" t="str">
        <f t="shared" si="4"/>
        <v/>
      </c>
      <c r="H29" s="38"/>
      <c r="I29" s="140" t="str">
        <f t="shared" si="5"/>
        <v/>
      </c>
      <c r="J29" s="44" t="str">
        <f>Q12</f>
        <v>Montmorot 2</v>
      </c>
      <c r="K29" s="45"/>
      <c r="L29" s="46" t="str">
        <f>Q13</f>
        <v>La vallée 2</v>
      </c>
      <c r="M29" s="47"/>
      <c r="N29" s="140" t="str">
        <f t="shared" si="6"/>
        <v/>
      </c>
    </row>
    <row r="30" spans="2:17" x14ac:dyDescent="0.2">
      <c r="C30" s="48" t="str">
        <f>Q13</f>
        <v>La vallée 2</v>
      </c>
      <c r="D30" s="49"/>
      <c r="E30" s="50"/>
      <c r="F30" s="51"/>
      <c r="H30" s="38"/>
      <c r="J30" s="48" t="str">
        <f>Q11</f>
        <v>Orgelet 2</v>
      </c>
      <c r="K30" s="49"/>
      <c r="L30" s="50"/>
      <c r="M30" s="51"/>
    </row>
    <row r="32" spans="2:17" hidden="1" x14ac:dyDescent="0.2">
      <c r="B32" s="140" t="str">
        <f>IF(D32="","",IF(D32&gt;F32,3)+IF(D32=F32,2,1))</f>
        <v/>
      </c>
      <c r="C32" s="136"/>
      <c r="D32" s="137"/>
      <c r="E32" s="138"/>
      <c r="F32" s="139"/>
      <c r="G32" s="140" t="str">
        <f>IF(F32="","",IF(F32&gt;D32,3)+IF(F32=D32,2,1))</f>
        <v/>
      </c>
    </row>
    <row r="33" spans="2:7" hidden="1" x14ac:dyDescent="0.2">
      <c r="B33" s="140" t="str">
        <f>IF(D33="","",IF(D33&gt;F33,3)+IF(D33=F33,2,1))</f>
        <v/>
      </c>
      <c r="C33" s="44"/>
      <c r="D33" s="45"/>
      <c r="E33" s="46"/>
      <c r="F33" s="47"/>
      <c r="G33" s="140" t="str">
        <f>IF(F33="","",IF(F33&gt;D33,3)+IF(F33=D33,2,1))</f>
        <v/>
      </c>
    </row>
    <row r="34" spans="2:7" hidden="1" x14ac:dyDescent="0.2">
      <c r="B34" s="140" t="str">
        <f>IF(D34="","",IF(D34&gt;F34,3)+IF(D34=F34,2,1))</f>
        <v/>
      </c>
      <c r="C34" s="44"/>
      <c r="D34" s="45"/>
      <c r="E34" s="46"/>
      <c r="F34" s="47"/>
      <c r="G34" s="140" t="str">
        <f>IF(F34="","",IF(F34&gt;D34,3)+IF(F34=D34,2,1))</f>
        <v/>
      </c>
    </row>
    <row r="35" spans="2:7" hidden="1" x14ac:dyDescent="0.2">
      <c r="B35" s="140" t="str">
        <f>IF(D35="","",IF(D35&gt;F35,3)+IF(D35=F35,2,1))</f>
        <v/>
      </c>
      <c r="C35" s="44"/>
      <c r="D35" s="45"/>
      <c r="E35" s="46"/>
      <c r="F35" s="47"/>
      <c r="G35" s="140" t="str">
        <f>IF(F35="","",IF(F35&gt;D35,3)+IF(F35=D35,2,1))</f>
        <v/>
      </c>
    </row>
    <row r="36" spans="2:7" hidden="1" x14ac:dyDescent="0.2">
      <c r="B36" s="140" t="str">
        <f>IF(D36="","",IF(D36&gt;F36,3)+IF(D36=F36,2,1))</f>
        <v/>
      </c>
      <c r="C36" s="44"/>
      <c r="D36" s="45"/>
      <c r="E36" s="46"/>
      <c r="F36" s="47"/>
      <c r="G36" s="140" t="str">
        <f>IF(F36="","",IF(F36&gt;D36,3)+IF(F36=D36,2,1))</f>
        <v/>
      </c>
    </row>
    <row r="37" spans="2:7" hidden="1" x14ac:dyDescent="0.2">
      <c r="C37" s="44"/>
      <c r="D37" s="45"/>
      <c r="E37" s="46"/>
      <c r="F37" s="47"/>
    </row>
    <row r="38" spans="2:7" x14ac:dyDescent="0.2">
      <c r="B38" s="140" t="str">
        <f t="shared" ref="B38:B42" si="7">IF(D38="","",IF(D38&gt;F38,3)+IF(D38=F38,2,1))</f>
        <v/>
      </c>
      <c r="C38" s="136" t="s">
        <v>29</v>
      </c>
      <c r="D38" s="137"/>
      <c r="E38" s="138" t="d">
        <v>2025-09-26</v>
      </c>
      <c r="F38" s="139"/>
      <c r="G38" s="140" t="str">
        <f t="shared" ref="G38:G42" si="8">IF(F38="","",IF(F38&gt;D38,3)+IF(F38=D38,2,1))</f>
        <v/>
      </c>
    </row>
    <row r="39" spans="2:7" x14ac:dyDescent="0.2">
      <c r="B39" s="140" t="str">
        <f t="shared" si="7"/>
        <v/>
      </c>
      <c r="C39" s="44" t="str">
        <f>Q7</f>
        <v>Morez 2</v>
      </c>
      <c r="D39" s="45"/>
      <c r="E39" s="46" t="str">
        <f>Q8</f>
        <v>Pont de Poitte 1</v>
      </c>
      <c r="F39" s="47"/>
      <c r="G39" s="140" t="str">
        <f t="shared" si="8"/>
        <v/>
      </c>
    </row>
    <row r="40" spans="2:7" x14ac:dyDescent="0.2">
      <c r="B40" s="140" t="str">
        <f t="shared" si="7"/>
        <v/>
      </c>
      <c r="C40" s="44" t="str">
        <f>Q10</f>
        <v>Foncine le haut</v>
      </c>
      <c r="D40" s="45"/>
      <c r="E40" s="46" t="str">
        <f>Q15</f>
        <v>Clairvaux</v>
      </c>
      <c r="F40" s="47"/>
      <c r="G40" s="140" t="str">
        <f t="shared" si="8"/>
        <v/>
      </c>
    </row>
    <row r="41" spans="2:7" x14ac:dyDescent="0.2">
      <c r="B41" s="140" t="str">
        <f t="shared" si="7"/>
        <v/>
      </c>
      <c r="C41" s="44" t="str">
        <f>Q11</f>
        <v>Orgelet 2</v>
      </c>
      <c r="D41" s="45"/>
      <c r="E41" s="46" t="str">
        <f>Q12</f>
        <v>Montmorot 2</v>
      </c>
      <c r="F41" s="47"/>
      <c r="G41" s="140" t="str">
        <f t="shared" si="8"/>
        <v/>
      </c>
    </row>
    <row r="42" spans="2:7" x14ac:dyDescent="0.2">
      <c r="B42" s="140" t="str">
        <f t="shared" si="7"/>
        <v/>
      </c>
      <c r="C42" s="44" t="str">
        <f>Q14</f>
        <v xml:space="preserve">Morez  </v>
      </c>
      <c r="D42" s="45"/>
      <c r="E42" s="46" t="str">
        <f>Q13</f>
        <v>La vallée 2</v>
      </c>
      <c r="F42" s="47"/>
      <c r="G42" s="140" t="str">
        <f t="shared" si="8"/>
        <v/>
      </c>
    </row>
    <row r="43" spans="2:7" x14ac:dyDescent="0.2">
      <c r="C43" s="48" t="str">
        <f>Q9</f>
        <v>St Claude 2</v>
      </c>
      <c r="D43" s="49"/>
      <c r="E43" s="50"/>
      <c r="F43" s="51"/>
    </row>
  </sheetData>
  <sheetProtection selectLockedCells="1" selectUnlockedCells="1"/>
  <mergeCells count="15">
    <mergeCell ref="C11:D11"/>
    <mergeCell ref="E11:F11"/>
    <mergeCell ref="J11:K11"/>
    <mergeCell ref="L11:M11"/>
    <mergeCell ref="C18:D18"/>
    <mergeCell ref="E18:F18"/>
    <mergeCell ref="J18:K18"/>
    <mergeCell ref="L18:M18"/>
    <mergeCell ref="Q5:Q6"/>
    <mergeCell ref="C1:O1"/>
    <mergeCell ref="C2:L2"/>
    <mergeCell ref="C4:D4"/>
    <mergeCell ref="E4:F4"/>
    <mergeCell ref="J4:K4"/>
    <mergeCell ref="L4:M4"/>
  </mergeCells>
  <conditionalFormatting sqref="D1 D3 K40:K65536">
    <cfRule type="cellIs" dxfId="236" priority="109" stopIfTrue="1" operator="greaterThan">
      <formula>F1</formula>
    </cfRule>
    <cfRule type="cellIs" dxfId="235" priority="110" stopIfTrue="1" operator="lessThan">
      <formula>F1</formula>
    </cfRule>
    <cfRule type="cellIs" dxfId="234" priority="111" stopIfTrue="1" operator="equal">
      <formula>F1</formula>
    </cfRule>
  </conditionalFormatting>
  <conditionalFormatting sqref="D5:D9 K5:K9 D11:D15 K11:K15 D17:D21 K17:K22 D23:D65536">
    <cfRule type="cellIs" dxfId="233" priority="27" stopIfTrue="1" operator="equal">
      <formula>F5</formula>
    </cfRule>
    <cfRule type="cellIs" dxfId="232" priority="26" stopIfTrue="1" operator="lessThan">
      <formula>F5</formula>
    </cfRule>
    <cfRule type="cellIs" dxfId="231" priority="25" stopIfTrue="1" operator="greaterThan">
      <formula>F5</formula>
    </cfRule>
  </conditionalFormatting>
  <conditionalFormatting sqref="F5:F9 M5:M9 F11:F15 M11:M15 F17:F21 M17:M22 F23:F29">
    <cfRule type="cellIs" dxfId="230" priority="23" stopIfTrue="1" operator="lessThan">
      <formula>D5</formula>
    </cfRule>
    <cfRule type="cellIs" dxfId="229" priority="24" stopIfTrue="1" operator="equal">
      <formula>D5</formula>
    </cfRule>
    <cfRule type="cellIs" dxfId="228" priority="22" stopIfTrue="1" operator="greaterThan">
      <formula>D5</formula>
    </cfRule>
  </conditionalFormatting>
  <conditionalFormatting sqref="F32:F36 F37:G37">
    <cfRule type="cellIs" dxfId="227" priority="49" stopIfTrue="1" operator="greaterThan">
      <formula>D32</formula>
    </cfRule>
    <cfRule type="cellIs" dxfId="226" priority="51" stopIfTrue="1" operator="equal">
      <formula>D32</formula>
    </cfRule>
    <cfRule type="cellIs" dxfId="225" priority="50" stopIfTrue="1" operator="lessThan">
      <formula>D32</formula>
    </cfRule>
  </conditionalFormatting>
  <conditionalFormatting sqref="F38:F42">
    <cfRule type="cellIs" dxfId="224" priority="1" stopIfTrue="1" operator="greaterThan">
      <formula>D38</formula>
    </cfRule>
    <cfRule type="cellIs" dxfId="223" priority="2" stopIfTrue="1" operator="lessThan">
      <formula>D38</formula>
    </cfRule>
    <cfRule type="cellIs" dxfId="222" priority="3" stopIfTrue="1" operator="equal">
      <formula>D38</formula>
    </cfRule>
  </conditionalFormatting>
  <conditionalFormatting sqref="F43:G65536">
    <cfRule type="cellIs" dxfId="221" priority="4" stopIfTrue="1" operator="greaterThan">
      <formula>D43</formula>
    </cfRule>
    <cfRule type="cellIs" dxfId="220" priority="5" stopIfTrue="1" operator="lessThan">
      <formula>D43</formula>
    </cfRule>
    <cfRule type="cellIs" dxfId="219" priority="6" stopIfTrue="1" operator="equal">
      <formula>D43</formula>
    </cfRule>
  </conditionalFormatting>
  <conditionalFormatting sqref="F1:H3">
    <cfRule type="cellIs" dxfId="218" priority="100" stopIfTrue="1" operator="greaterThan">
      <formula>D1</formula>
    </cfRule>
    <cfRule type="cellIs" dxfId="217" priority="101" stopIfTrue="1" operator="lessThan">
      <formula>D1</formula>
    </cfRule>
    <cfRule type="cellIs" dxfId="216" priority="102" stopIfTrue="1" operator="equal">
      <formula>D1</formula>
    </cfRule>
  </conditionalFormatting>
  <conditionalFormatting sqref="G4 G9:G10">
    <cfRule type="cellIs" dxfId="215" priority="19" stopIfTrue="1" operator="greaterThan">
      <formula>E4</formula>
    </cfRule>
    <cfRule type="cellIs" dxfId="214" priority="20" stopIfTrue="1" operator="lessThan">
      <formula>E4</formula>
    </cfRule>
    <cfRule type="cellIs" dxfId="213" priority="21" stopIfTrue="1" operator="equal">
      <formula>E4</formula>
    </cfRule>
  </conditionalFormatting>
  <conditionalFormatting sqref="K1:K3">
    <cfRule type="cellIs" dxfId="212" priority="103" stopIfTrue="1" operator="greaterThan">
      <formula>M1</formula>
    </cfRule>
    <cfRule type="cellIs" dxfId="211" priority="104" stopIfTrue="1" operator="lessThan">
      <formula>M1</formula>
    </cfRule>
    <cfRule type="cellIs" dxfId="210" priority="105" stopIfTrue="1" operator="equal">
      <formula>M1</formula>
    </cfRule>
  </conditionalFormatting>
  <conditionalFormatting sqref="K25:K32">
    <cfRule type="cellIs" dxfId="209" priority="10" stopIfTrue="1" operator="greaterThan">
      <formula>M25</formula>
    </cfRule>
    <cfRule type="cellIs" dxfId="208" priority="11" stopIfTrue="1" operator="lessThan">
      <formula>M25</formula>
    </cfRule>
    <cfRule type="cellIs" dxfId="207" priority="12" stopIfTrue="1" operator="equal">
      <formula>M25</formula>
    </cfRule>
  </conditionalFormatting>
  <conditionalFormatting sqref="M25:M29">
    <cfRule type="cellIs" dxfId="206" priority="7" stopIfTrue="1" operator="greaterThan">
      <formula>K25</formula>
    </cfRule>
    <cfRule type="cellIs" dxfId="205" priority="8" stopIfTrue="1" operator="lessThan">
      <formula>K25</formula>
    </cfRule>
    <cfRule type="cellIs" dxfId="204" priority="9" stopIfTrue="1" operator="equal">
      <formula>K25</formula>
    </cfRule>
  </conditionalFormatting>
  <conditionalFormatting sqref="M30:N30">
    <cfRule type="cellIs" dxfId="203" priority="13" stopIfTrue="1" operator="greaterThan">
      <formula>K30</formula>
    </cfRule>
    <cfRule type="cellIs" dxfId="202" priority="15" stopIfTrue="1" operator="equal">
      <formula>K30</formula>
    </cfRule>
    <cfRule type="cellIs" dxfId="201" priority="14" stopIfTrue="1" operator="lessThan">
      <formula>K30</formula>
    </cfRule>
  </conditionalFormatting>
  <conditionalFormatting sqref="M1:O3 H32 M32:N32 M40:O65536">
    <cfRule type="cellIs" dxfId="200" priority="106" stopIfTrue="1" operator="greaterThan">
      <formula>F1</formula>
    </cfRule>
    <cfRule type="cellIs" dxfId="199" priority="107" stopIfTrue="1" operator="lessThan">
      <formula>F1</formula>
    </cfRule>
    <cfRule type="cellIs" dxfId="198" priority="108" stopIfTrue="1" operator="equal">
      <formula>F1</formula>
    </cfRule>
  </conditionalFormatting>
  <conditionalFormatting sqref="N4">
    <cfRule type="cellIs" dxfId="197" priority="18" stopIfTrue="1" operator="equal">
      <formula>L4</formula>
    </cfRule>
    <cfRule type="cellIs" dxfId="196" priority="17" stopIfTrue="1" operator="lessThan">
      <formula>L4</formula>
    </cfRule>
    <cfRule type="cellIs" dxfId="195" priority="16" stopIfTrue="1" operator="greaterThan">
      <formula>L4</formula>
    </cfRule>
  </conditionalFormatting>
  <conditionalFormatting sqref="O22:O24 H27:H29 F30:H31 M31:O31">
    <cfRule type="cellIs" dxfId="194" priority="28" stopIfTrue="1" operator="greaterThan">
      <formula>D22</formula>
    </cfRule>
    <cfRule type="cellIs" dxfId="193" priority="29" stopIfTrue="1" operator="lessThan">
      <formula>D22</formula>
    </cfRule>
    <cfRule type="cellIs" dxfId="192" priority="30" stopIfTrue="1" operator="equal">
      <formula>D22</formula>
    </cfRule>
  </conditionalFormatting>
  <conditionalFormatting sqref="O32 H40:H65536">
    <cfRule type="cellIs" dxfId="191" priority="160" stopIfTrue="1" operator="greaterThan">
      <formula>F33</formula>
    </cfRule>
    <cfRule type="cellIs" dxfId="190" priority="161" stopIfTrue="1" operator="lessThan">
      <formula>F33</formula>
    </cfRule>
    <cfRule type="cellIs" dxfId="189" priority="162" stopIfTrue="1" operator="equal">
      <formula>F33</formula>
    </cfRule>
  </conditionalFormatting>
  <pageMargins left="0.39370078740157483" right="0.39370078740157483" top="0.39370078740157483" bottom="0.39370078740157483" header="0" footer="0"/>
  <pageSetup paperSize="9" scale="91" orientation="landscape" horizontalDpi="4294967293" r:id="rId1"/>
  <headerFooter alignWithMargins="0"/>
  <drawing r:id="rId2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21">
    <tabColor theme="4" tint="0.39997558519241921"/>
  </sheetPr>
  <dimension ref="B1:AG29"/>
  <sheetViews>
    <sheetView zoomScale="115" zoomScaleNormal="115" workbookViewId="0">
      <selection activeCell="K21" sqref="K21"/>
    </sheetView>
  </sheetViews>
  <sheetFormatPr baseColWidth="10" defaultColWidth="11.42578125" defaultRowHeight="12.75" x14ac:dyDescent="0.2"/>
  <cols>
    <col min="1" max="1" width="2.28515625" style="1" customWidth="1"/>
    <col min="2" max="2" width="2" style="1" customWidth="1"/>
    <col min="3" max="3" width="15.7109375" style="1" customWidth="1"/>
    <col min="4" max="4" width="4.7109375" style="1" customWidth="1"/>
    <col min="5" max="5" width="15.7109375" style="1" customWidth="1"/>
    <col min="6" max="6" width="4.5703125" style="1" customWidth="1"/>
    <col min="7" max="7" width="2" style="1" customWidth="1"/>
    <col min="8" max="8" width="2.42578125" style="1" customWidth="1"/>
    <col min="9" max="9" width="2" style="1" customWidth="1"/>
    <col min="10" max="10" width="15.7109375" style="1" customWidth="1"/>
    <col min="11" max="11" width="4.7109375" style="1" customWidth="1"/>
    <col min="12" max="12" width="16.140625" style="1" customWidth="1"/>
    <col min="13" max="13" width="4.28515625" style="1" customWidth="1"/>
    <col min="14" max="14" width="5.140625" style="1" customWidth="1"/>
    <col min="15" max="15" width="2.28515625" style="1" customWidth="1"/>
    <col min="16" max="16" width="3.7109375" style="1" customWidth="1"/>
    <col min="17" max="17" width="14.28515625" style="1" customWidth="1"/>
    <col min="18" max="31" width="3.7109375" style="1" customWidth="1"/>
    <col min="32" max="32" width="4.7109375" style="1" customWidth="1"/>
    <col min="33" max="33" width="12.5703125" style="1" customWidth="1"/>
    <col min="34" max="35" width="11.42578125" style="1" customWidth="1"/>
    <col min="36" max="16384" width="11.42578125" style="1"/>
  </cols>
  <sheetData>
    <row r="1" spans="2:33" ht="20.25" x14ac:dyDescent="0.3">
      <c r="C1" s="173" t="str">
        <f>Honneur!C1</f>
        <v>Championnat Des Clubs - Année 2025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2:33" ht="20.25" customHeight="1" x14ac:dyDescent="0.3">
      <c r="C2" s="173" t="s">
        <v>33</v>
      </c>
      <c r="D2" s="173"/>
      <c r="E2" s="173"/>
      <c r="F2" s="173"/>
      <c r="G2" s="173"/>
      <c r="H2" s="173"/>
      <c r="I2" s="173"/>
      <c r="J2" s="173"/>
      <c r="K2" s="173"/>
      <c r="L2" s="173"/>
      <c r="M2" s="131"/>
      <c r="N2" s="131"/>
      <c r="O2" s="131"/>
    </row>
    <row r="3" spans="2:33" ht="15" customHeight="1" x14ac:dyDescent="0.2"/>
    <row r="4" spans="2:33" x14ac:dyDescent="0.2">
      <c r="C4" s="189" t="s">
        <v>18</v>
      </c>
      <c r="D4" s="190"/>
      <c r="E4" s="191" t="d">
        <f ca="1">'Promotion 4'!E4:F4</f>
        <v>2025-05-23</v>
      </c>
      <c r="F4" s="192"/>
      <c r="J4" s="189" t="s">
        <v>4</v>
      </c>
      <c r="K4" s="190"/>
      <c r="L4" s="191" t="d">
        <f ca="1">'Promotion 4'!L4:M4</f>
        <v>2025-05-30</v>
      </c>
      <c r="M4" s="192"/>
    </row>
    <row r="5" spans="2:33" x14ac:dyDescent="0.2">
      <c r="B5" s="140" t="str">
        <f>IF($D5="","",IF($D5&gt;$F5,3)+IF($D5=$F5,2,1))</f>
        <v/>
      </c>
      <c r="C5" s="16">
        <f>Q7</f>
        <v>0</v>
      </c>
      <c r="D5" s="28"/>
      <c r="E5" s="17">
        <f>Q12</f>
        <v>0</v>
      </c>
      <c r="F5" s="29"/>
      <c r="G5" s="140" t="str">
        <f>IF($F5="","",IF($F5&gt;$D5,3)+IF($F5=$D5,2,1))</f>
        <v/>
      </c>
      <c r="I5" s="140" t="str">
        <f>IF(K5="","",IF(K5&gt;M5,3)+IF(K5=M5,2,1))</f>
        <v/>
      </c>
      <c r="J5" s="16">
        <f>Q12</f>
        <v>0</v>
      </c>
      <c r="K5" s="28"/>
      <c r="L5" s="17">
        <f>Q8</f>
        <v>0</v>
      </c>
      <c r="M5" s="29"/>
      <c r="N5" s="140" t="str">
        <f>IF(M5="","",IF(M5&gt;K5,3)+IF(M5=K5,2,1))</f>
        <v/>
      </c>
      <c r="Q5" s="187" t="s">
        <v>6</v>
      </c>
      <c r="R5" s="197">
        <v>1</v>
      </c>
      <c r="S5" s="197">
        <v>2</v>
      </c>
      <c r="T5" s="197">
        <v>3</v>
      </c>
      <c r="U5" s="197">
        <v>4</v>
      </c>
      <c r="V5" s="197">
        <v>5</v>
      </c>
      <c r="W5" s="197">
        <v>6</v>
      </c>
      <c r="X5" s="197">
        <v>7</v>
      </c>
      <c r="Y5" s="197">
        <v>8</v>
      </c>
      <c r="Z5" s="199" t="s">
        <v>34</v>
      </c>
      <c r="AA5" s="195" t="s">
        <v>35</v>
      </c>
      <c r="AB5" s="195" t="s">
        <v>36</v>
      </c>
      <c r="AC5" s="195" t="s">
        <v>37</v>
      </c>
      <c r="AD5" s="197" t="s">
        <v>37</v>
      </c>
      <c r="AE5" s="197" t="s">
        <v>38</v>
      </c>
      <c r="AF5" s="198" t="s">
        <v>39</v>
      </c>
    </row>
    <row r="6" spans="2:33" x14ac:dyDescent="0.2">
      <c r="B6" s="140" t="str">
        <f>IF(D6="","",IF(D6&gt;F6,3)+IF(D6=F6,2,1))</f>
        <v/>
      </c>
      <c r="C6" s="16">
        <f>Q8</f>
        <v>0</v>
      </c>
      <c r="D6" s="28"/>
      <c r="E6" s="17">
        <f>Q11</f>
        <v>0</v>
      </c>
      <c r="F6" s="29"/>
      <c r="G6" s="140" t="str">
        <f>IF($F6="","",IF($F6&gt;$D6,3)+IF($F6=$D6,2,1))</f>
        <v/>
      </c>
      <c r="I6" s="140" t="str">
        <f>IF(K6="","",IF(K6&gt;M6,3)+IF(K6=M6,2,1))</f>
        <v/>
      </c>
      <c r="J6" s="16">
        <f>Q9</f>
        <v>0</v>
      </c>
      <c r="K6" s="28"/>
      <c r="L6" s="17">
        <f>Q7</f>
        <v>0</v>
      </c>
      <c r="M6" s="29"/>
      <c r="N6" s="140" t="str">
        <f>IF(M6="","",IF(M6&gt;K6,3)+IF(M6=K6,2,1))</f>
        <v/>
      </c>
      <c r="Q6" s="188"/>
      <c r="R6" s="197"/>
      <c r="S6" s="197"/>
      <c r="T6" s="197"/>
      <c r="U6" s="197"/>
      <c r="V6" s="197"/>
      <c r="W6" s="197"/>
      <c r="X6" s="197"/>
      <c r="Y6" s="197"/>
      <c r="Z6" s="200"/>
      <c r="AA6" s="196"/>
      <c r="AB6" s="196"/>
      <c r="AC6" s="196"/>
      <c r="AD6" s="197"/>
      <c r="AE6" s="197"/>
      <c r="AF6" s="198"/>
    </row>
    <row r="7" spans="2:33" x14ac:dyDescent="0.2">
      <c r="B7" s="140" t="str">
        <f>IF(D7="","",IF(D7&gt;F7,3)+IF(D7=F7,2,1))</f>
        <v/>
      </c>
      <c r="C7" s="30">
        <f>Q10</f>
        <v>0</v>
      </c>
      <c r="D7" s="31"/>
      <c r="E7" s="32">
        <f>Q9</f>
        <v>0</v>
      </c>
      <c r="F7" s="33"/>
      <c r="G7" s="140" t="str">
        <f>IF($F7="","",IF($F7&gt;$D7,3)+IF($F7=$D7,2,1))</f>
        <v/>
      </c>
      <c r="I7" s="140" t="str">
        <f>IF(K7="","",IF(K7&gt;M7,3)+IF(K7=M7,2,1))</f>
        <v/>
      </c>
      <c r="J7" s="30">
        <f>Q11</f>
        <v>0</v>
      </c>
      <c r="K7" s="31"/>
      <c r="L7" s="32">
        <f>Q10</f>
        <v>0</v>
      </c>
      <c r="M7" s="33"/>
      <c r="N7" s="140" t="str">
        <f>IF(M7="","",IF(M7&gt;K7,3)+IF(M7=K7,2,1))</f>
        <v/>
      </c>
      <c r="P7" s="10">
        <v>1</v>
      </c>
      <c r="Q7" s="2">
        <f>'liste équipes'!H4</f>
        <v>0</v>
      </c>
      <c r="R7" s="3" t="str">
        <f>B5</f>
        <v/>
      </c>
      <c r="S7" s="3" t="str">
        <f>N6</f>
        <v/>
      </c>
      <c r="T7" s="3" t="str">
        <f>B13</f>
        <v/>
      </c>
      <c r="U7" s="3" t="str">
        <f>N13</f>
        <v/>
      </c>
      <c r="V7" s="3" t="str">
        <f>B18</f>
        <v/>
      </c>
      <c r="W7" s="3" t="str">
        <f>+I17</f>
        <v/>
      </c>
      <c r="X7" s="3" t="str">
        <f>+B26</f>
        <v/>
      </c>
      <c r="Y7" s="3"/>
      <c r="Z7" s="4">
        <f t="shared" ref="Z7:Z12" si="0">SUM(R7:Y7)</f>
        <v>0</v>
      </c>
      <c r="AA7" s="4">
        <f t="shared" ref="AA7:AA12" si="1">IF($R7=4,1,0)+IF($S7=4,1,0)+IF($T7=4,1,0)+IF($U7=4,1,0)+IF($V7=4,1,0)+IF($W7=4,1,0)+IF($X7=4,1,0)+IF($Y7=4,1,0)</f>
        <v>0</v>
      </c>
      <c r="AB7" s="4">
        <f t="shared" ref="AB7:AB12" si="2">IF($R7=2,1,0)+IF($S7=2,1,0)+IF($T7=2,1,0)+IF($U7=2,1,0)+IF($V7=2,1,0)+IF($W7=2,1,0)+IF($X7=2,1,0)+IF($T7=2,1,0)</f>
        <v>0</v>
      </c>
      <c r="AC7" s="4">
        <f t="shared" ref="AC7:AC12" si="3">IF($R7=1,1,0)+IF($S7=1,1,0)+IF($T7=1,1,0)+IF($U7=1,1,0)+IF($V7=1,1,0)+IF($W7=1,1,0)+IF($X7=1,1,0)+IF($Y7=1,1,0)</f>
        <v>0</v>
      </c>
      <c r="AD7" s="3">
        <f>SUM(D5+M6+D13+M13+D18)</f>
        <v>0</v>
      </c>
      <c r="AE7" s="3">
        <f>SUM(F5+K6+F13+K13+F18)</f>
        <v>0</v>
      </c>
      <c r="AF7" s="5">
        <f t="shared" ref="AF7:AF12" si="4">AD7-AE7</f>
        <v>0</v>
      </c>
      <c r="AG7"/>
    </row>
    <row r="8" spans="2:33" x14ac:dyDescent="0.2">
      <c r="B8" s="140" t="str">
        <f>IF(D8="","",IF(D8&gt;F8,3)+IF(D8=F8,2,1))</f>
        <v/>
      </c>
      <c r="C8" s="15"/>
      <c r="D8" s="140"/>
      <c r="E8" s="15"/>
      <c r="F8" s="140"/>
      <c r="G8" s="140" t="str">
        <f>IF(F8="","",IF(F8&gt;D8,3)+IF(F8=D8,2,1))</f>
        <v/>
      </c>
      <c r="I8" s="140" t="str">
        <f>IF(K8="","",IF(K8&gt;M8,3)+IF(K8=M8,2,1))</f>
        <v/>
      </c>
      <c r="J8" s="15"/>
      <c r="K8" s="140"/>
      <c r="L8" s="15"/>
      <c r="M8" s="140"/>
      <c r="N8" s="140" t="str">
        <f>IF(M8="","",IF(M8&gt;K8,3)+IF(M8=K8,2,1))</f>
        <v/>
      </c>
      <c r="P8" s="10">
        <v>2</v>
      </c>
      <c r="Q8" s="2">
        <f>'liste équipes'!H5</f>
        <v>0</v>
      </c>
      <c r="R8" s="3" t="str">
        <f>B6</f>
        <v/>
      </c>
      <c r="S8" s="3" t="str">
        <f>N5</f>
        <v/>
      </c>
      <c r="T8" s="3" t="str">
        <f>G12</f>
        <v/>
      </c>
      <c r="U8" s="3" t="str">
        <f>I13</f>
        <v/>
      </c>
      <c r="V8" s="3" t="str">
        <f>G19</f>
        <v/>
      </c>
      <c r="W8" s="3" t="str">
        <f>+I20</f>
        <v/>
      </c>
      <c r="X8" s="3" t="str">
        <f>G23</f>
        <v/>
      </c>
      <c r="Y8" s="3"/>
      <c r="Z8" s="4">
        <f t="shared" si="0"/>
        <v>0</v>
      </c>
      <c r="AA8" s="4">
        <f t="shared" si="1"/>
        <v>0</v>
      </c>
      <c r="AB8" s="4">
        <f t="shared" si="2"/>
        <v>0</v>
      </c>
      <c r="AC8" s="4">
        <f t="shared" si="3"/>
        <v>0</v>
      </c>
      <c r="AD8" s="3">
        <f>SUM(D6+M5+F12+K13+F19)</f>
        <v>0</v>
      </c>
      <c r="AE8" s="3">
        <f>SUM(F6+K5+D12+M13+D19)</f>
        <v>0</v>
      </c>
      <c r="AF8" s="5">
        <f t="shared" si="4"/>
        <v>0</v>
      </c>
      <c r="AG8"/>
    </row>
    <row r="9" spans="2:33" x14ac:dyDescent="0.2">
      <c r="P9" s="10">
        <v>3</v>
      </c>
      <c r="Q9" s="2">
        <f>'liste équipes'!H6</f>
        <v>0</v>
      </c>
      <c r="R9" s="3" t="str">
        <f>G7</f>
        <v/>
      </c>
      <c r="S9" s="3" t="str">
        <f>I6</f>
        <v/>
      </c>
      <c r="T9" s="3" t="str">
        <f>B11</f>
        <v/>
      </c>
      <c r="U9" s="3" t="str">
        <f>N12</f>
        <v/>
      </c>
      <c r="V9" s="3" t="str">
        <f>B19</f>
        <v/>
      </c>
      <c r="W9" s="3" t="str">
        <f>N19</f>
        <v/>
      </c>
      <c r="X9" s="3" t="str">
        <f>B25</f>
        <v/>
      </c>
      <c r="Y9" s="3"/>
      <c r="Z9" s="4">
        <f t="shared" si="0"/>
        <v>0</v>
      </c>
      <c r="AA9" s="4">
        <f t="shared" si="1"/>
        <v>0</v>
      </c>
      <c r="AB9" s="4">
        <f t="shared" si="2"/>
        <v>0</v>
      </c>
      <c r="AC9" s="4">
        <f t="shared" si="3"/>
        <v>0</v>
      </c>
      <c r="AD9" s="3">
        <f>SUM(F7+K6+D11+M12+D19)</f>
        <v>0</v>
      </c>
      <c r="AE9" s="3">
        <f>SUM(D7+M6+F11+K12+F19)</f>
        <v>0</v>
      </c>
      <c r="AF9" s="5">
        <f t="shared" si="4"/>
        <v>0</v>
      </c>
      <c r="AG9"/>
    </row>
    <row r="10" spans="2:33" x14ac:dyDescent="0.2">
      <c r="C10" s="189" t="s">
        <v>7</v>
      </c>
      <c r="D10" s="190"/>
      <c r="E10" s="191" t="d">
        <f>'Promotion 4'!E10:F10</f>
        <v>1899-12-30</v>
      </c>
      <c r="F10" s="192"/>
      <c r="J10" s="189" t="s">
        <v>9</v>
      </c>
      <c r="K10" s="190"/>
      <c r="L10" s="191" t="d">
        <f>'Promotion 4'!L10:M10</f>
        <v>1899-12-30</v>
      </c>
      <c r="M10" s="192"/>
      <c r="P10" s="10">
        <v>4</v>
      </c>
      <c r="Q10" s="2">
        <f>'liste équipes'!H7</f>
        <v>0</v>
      </c>
      <c r="R10" s="3" t="str">
        <f>B7</f>
        <v/>
      </c>
      <c r="S10" s="3" t="str">
        <f>N7</f>
        <v/>
      </c>
      <c r="T10" s="3" t="str">
        <f>B12</f>
        <v/>
      </c>
      <c r="U10" s="3" t="str">
        <f>N11</f>
        <v/>
      </c>
      <c r="V10" s="3" t="str">
        <f>G18</f>
        <v/>
      </c>
      <c r="W10" s="3" t="str">
        <f>N18</f>
        <v/>
      </c>
      <c r="X10" s="3" t="str">
        <f>B24</f>
        <v/>
      </c>
      <c r="Y10" s="3"/>
      <c r="Z10" s="4">
        <f t="shared" si="0"/>
        <v>0</v>
      </c>
      <c r="AA10" s="4">
        <f t="shared" si="1"/>
        <v>0</v>
      </c>
      <c r="AB10" s="4">
        <f t="shared" si="2"/>
        <v>0</v>
      </c>
      <c r="AC10" s="4">
        <f t="shared" si="3"/>
        <v>0</v>
      </c>
      <c r="AD10" s="3">
        <f>SUM(D7+M7+D12+M11+F18)</f>
        <v>0</v>
      </c>
      <c r="AE10" s="3">
        <f>SUM(F7+K7+F12+K11+D18)</f>
        <v>0</v>
      </c>
      <c r="AF10" s="5">
        <f t="shared" si="4"/>
        <v>0</v>
      </c>
      <c r="AG10"/>
    </row>
    <row r="11" spans="2:33" x14ac:dyDescent="0.2">
      <c r="B11" s="140" t="str">
        <f>IF($D11="","",IF($D11&gt;$F11,3)+IF($D11=$F11,2,1))</f>
        <v/>
      </c>
      <c r="C11" s="16">
        <f>Q9</f>
        <v>0</v>
      </c>
      <c r="D11" s="28"/>
      <c r="E11" s="17">
        <f>Q12</f>
        <v>0</v>
      </c>
      <c r="F11" s="29"/>
      <c r="G11" s="140" t="str">
        <f>IF($F11="","",IF($F11&gt;$D11,3)+IF($F11=$D11,2,1))</f>
        <v/>
      </c>
      <c r="I11" s="140" t="str">
        <f>IF(K11="","",IF(K11&gt;M11,3)+IF(K11=M11,2,1))</f>
        <v/>
      </c>
      <c r="J11" s="16">
        <f>Q12</f>
        <v>0</v>
      </c>
      <c r="K11" s="28"/>
      <c r="L11" s="17">
        <f>Q10</f>
        <v>0</v>
      </c>
      <c r="M11" s="29"/>
      <c r="N11" s="140" t="str">
        <f>IF(M11="","",IF(M11&gt;K11,3)+IF(M11=K11,2,1))</f>
        <v/>
      </c>
      <c r="P11" s="10">
        <v>5</v>
      </c>
      <c r="Q11" s="2">
        <f>'liste équipes'!H8</f>
        <v>0</v>
      </c>
      <c r="R11" s="3" t="str">
        <f>G6</f>
        <v/>
      </c>
      <c r="S11" s="3" t="str">
        <f>I7</f>
        <v/>
      </c>
      <c r="T11" s="3" t="str">
        <f>G13</f>
        <v/>
      </c>
      <c r="U11" s="3" t="str">
        <f>I12</f>
        <v/>
      </c>
      <c r="V11" s="3" t="str">
        <f>B17</f>
        <v/>
      </c>
      <c r="W11" s="3" t="str">
        <f>I18</f>
        <v/>
      </c>
      <c r="X11" s="3" t="str">
        <f>G25</f>
        <v/>
      </c>
      <c r="Y11" s="3"/>
      <c r="Z11" s="4">
        <f t="shared" si="0"/>
        <v>0</v>
      </c>
      <c r="AA11" s="4">
        <f t="shared" si="1"/>
        <v>0</v>
      </c>
      <c r="AB11" s="4">
        <f t="shared" si="2"/>
        <v>0</v>
      </c>
      <c r="AC11" s="4">
        <f t="shared" si="3"/>
        <v>0</v>
      </c>
      <c r="AD11" s="3">
        <f>SUM(F6+K5+F13+K12+D17)</f>
        <v>0</v>
      </c>
      <c r="AE11" s="3">
        <f>SUM(D6+M7+D13+M12+F17)</f>
        <v>0</v>
      </c>
      <c r="AF11" s="5">
        <f t="shared" si="4"/>
        <v>0</v>
      </c>
      <c r="AG11"/>
    </row>
    <row r="12" spans="2:33" x14ac:dyDescent="0.2">
      <c r="B12" s="140" t="str">
        <f>IF(D12="","",IF(D12&gt;F12,3)+IF(D12=F12,2,1))</f>
        <v/>
      </c>
      <c r="C12" s="16">
        <f>Q10</f>
        <v>0</v>
      </c>
      <c r="D12" s="28"/>
      <c r="E12" s="17">
        <f>Q8</f>
        <v>0</v>
      </c>
      <c r="F12" s="29"/>
      <c r="G12" s="140" t="str">
        <f>IF(F12="","",IF(F12&gt;D12,3)+IF(F12=D12,2,1))</f>
        <v/>
      </c>
      <c r="I12" s="140" t="str">
        <f>IF(K12="","",IF(K12&gt;M12,3)+IF(K12=M12,2,1))</f>
        <v/>
      </c>
      <c r="J12" s="16">
        <f>Q11</f>
        <v>0</v>
      </c>
      <c r="K12" s="28"/>
      <c r="L12" s="17">
        <f>Q9</f>
        <v>0</v>
      </c>
      <c r="M12" s="29"/>
      <c r="N12" s="140" t="str">
        <f>IF(M12="","",IF(M12&gt;K12,3)+IF(M12=K12,2,1))</f>
        <v/>
      </c>
      <c r="P12" s="10">
        <v>6</v>
      </c>
      <c r="Q12" s="2">
        <f>'liste équipes'!H9</f>
        <v>0</v>
      </c>
      <c r="R12" s="3" t="str">
        <f>G5</f>
        <v/>
      </c>
      <c r="S12" s="3" t="str">
        <f>I5</f>
        <v/>
      </c>
      <c r="T12" s="3" t="str">
        <f>G11</f>
        <v/>
      </c>
      <c r="U12" s="3" t="str">
        <f>I11</f>
        <v/>
      </c>
      <c r="V12" s="3" t="str">
        <f>G17</f>
        <v/>
      </c>
      <c r="W12" s="3" t="str">
        <f>N17</f>
        <v/>
      </c>
      <c r="X12" s="3" t="str">
        <f>B23</f>
        <v/>
      </c>
      <c r="Y12" s="3"/>
      <c r="Z12" s="4">
        <f t="shared" si="0"/>
        <v>0</v>
      </c>
      <c r="AA12" s="4">
        <f t="shared" si="1"/>
        <v>0</v>
      </c>
      <c r="AB12" s="4">
        <f t="shared" si="2"/>
        <v>0</v>
      </c>
      <c r="AC12" s="4">
        <f t="shared" si="3"/>
        <v>0</v>
      </c>
      <c r="AD12" s="3">
        <f>SUM(F5+K5+F11+K12+F17)</f>
        <v>0</v>
      </c>
      <c r="AE12" s="3">
        <f>SUM(D5+M5+D11+M11+D17)</f>
        <v>0</v>
      </c>
      <c r="AF12" s="5">
        <f t="shared" si="4"/>
        <v>0</v>
      </c>
    </row>
    <row r="13" spans="2:33" x14ac:dyDescent="0.2">
      <c r="B13" s="140" t="str">
        <f>IF(D13="","",IF(D13&gt;F13,3)+IF(D13=F13,2,1))</f>
        <v/>
      </c>
      <c r="C13" s="30">
        <f>Q7</f>
        <v>0</v>
      </c>
      <c r="D13" s="31"/>
      <c r="E13" s="32">
        <f>Q11</f>
        <v>0</v>
      </c>
      <c r="F13" s="33"/>
      <c r="G13" s="140" t="str">
        <f>IF(F13="","",IF(F13&gt;D13,3)+IF(F13=D13,2,1))</f>
        <v/>
      </c>
      <c r="I13" s="140" t="str">
        <f>IF(K13="","",IF(K13&gt;M13,3)+IF(K13=M13,2,1))</f>
        <v/>
      </c>
      <c r="J13" s="30">
        <f>Q8</f>
        <v>0</v>
      </c>
      <c r="K13" s="31"/>
      <c r="L13" s="32">
        <f>Q7</f>
        <v>0</v>
      </c>
      <c r="M13" s="33"/>
      <c r="N13" s="140" t="str">
        <f>IF(M13="","",IF(M13&gt;K13,3)+IF(M13=K13,2,1))</f>
        <v/>
      </c>
      <c r="P13" s="10">
        <v>7</v>
      </c>
      <c r="Q13" s="2">
        <f>'liste équipes'!H10</f>
        <v>0</v>
      </c>
      <c r="R13" s="3"/>
      <c r="S13" s="3"/>
      <c r="T13" s="3"/>
      <c r="U13" s="3"/>
      <c r="V13" s="3"/>
      <c r="W13" s="3"/>
      <c r="X13" s="3"/>
      <c r="Y13" s="3"/>
      <c r="Z13" s="4"/>
      <c r="AA13" s="4"/>
      <c r="AB13" s="4"/>
      <c r="AC13" s="4"/>
      <c r="AD13" s="3"/>
      <c r="AE13" s="3"/>
      <c r="AF13" s="5"/>
    </row>
    <row r="14" spans="2:33" x14ac:dyDescent="0.2">
      <c r="B14" s="140" t="str">
        <f>IF(D14="","",IF(D14&gt;F14,3)+IF(D14=F14,2,1))</f>
        <v/>
      </c>
      <c r="C14" s="15"/>
      <c r="D14" s="140"/>
      <c r="E14" s="15"/>
      <c r="F14" s="140"/>
      <c r="G14" s="140" t="str">
        <f>IF(F14="","",IF(F14&gt;D14,3)+IF(F14=D14,2,1))</f>
        <v/>
      </c>
      <c r="I14" s="140" t="str">
        <f>IF(K14="","",IF(K14&gt;M14,3)+IF(K14=M14,2,1))</f>
        <v/>
      </c>
      <c r="J14" s="15"/>
      <c r="K14" s="140"/>
      <c r="L14" s="15"/>
      <c r="M14" s="140"/>
      <c r="N14" s="140" t="str">
        <f>IF(M14="","",IF(M14&gt;K14,3)+IF(M14=K14,2,1))</f>
        <v/>
      </c>
      <c r="P14" s="10">
        <v>8</v>
      </c>
      <c r="Q14" s="2">
        <f>'liste équipes'!H11</f>
        <v>0</v>
      </c>
      <c r="R14" s="3"/>
      <c r="S14" s="3"/>
      <c r="T14" s="3"/>
      <c r="U14" s="3"/>
      <c r="V14" s="3"/>
      <c r="W14" s="3"/>
      <c r="X14" s="3"/>
      <c r="Y14" s="3"/>
      <c r="Z14" s="4"/>
      <c r="AA14" s="4"/>
      <c r="AB14" s="4"/>
      <c r="AC14" s="4"/>
      <c r="AD14" s="3"/>
      <c r="AE14" s="3"/>
      <c r="AF14" s="3"/>
    </row>
    <row r="15" spans="2:33" x14ac:dyDescent="0.2">
      <c r="G15" s="140" t="str">
        <f>IF(F15="","",IF(F15&gt;D15,3)+IF(F15=D15,1,0))</f>
        <v/>
      </c>
      <c r="N15" s="140" t="str">
        <f>IF(M15="","",IF(M15&gt;K15,3)+IF(M15=K15,1,0))</f>
        <v/>
      </c>
      <c r="R15" s="140"/>
      <c r="S15" s="140"/>
      <c r="T15" s="11"/>
      <c r="U15" s="140"/>
      <c r="V15" s="140"/>
      <c r="W15" s="140"/>
      <c r="X15" s="140"/>
      <c r="Y15" s="140"/>
    </row>
    <row r="16" spans="2:33" x14ac:dyDescent="0.2">
      <c r="C16" s="189" t="s">
        <v>11</v>
      </c>
      <c r="D16" s="190"/>
      <c r="E16" s="191" t="e">
        <f>_xlfn.SINGLE('Promotion 4'!#REF!)</f>
        <v>#REF!</v>
      </c>
      <c r="F16" s="192"/>
      <c r="G16" s="140"/>
      <c r="J16" s="193"/>
      <c r="K16" s="193"/>
      <c r="L16" s="194"/>
      <c r="M16" s="194"/>
      <c r="N16" s="140"/>
      <c r="Q16" s="140"/>
      <c r="R16" s="140"/>
      <c r="S16" s="11"/>
      <c r="T16" s="140"/>
      <c r="U16" s="140"/>
      <c r="V16" s="140"/>
      <c r="W16" s="140"/>
      <c r="X16" s="140"/>
    </row>
    <row r="17" spans="2:24" x14ac:dyDescent="0.2">
      <c r="B17" s="140" t="str">
        <f>IF($D17="","",IF($D17&gt;$F17,3)+IF($D17=$F17,2,1))</f>
        <v/>
      </c>
      <c r="C17" s="16">
        <f>Q11</f>
        <v>0</v>
      </c>
      <c r="D17" s="28"/>
      <c r="E17" s="17">
        <f>Q12</f>
        <v>0</v>
      </c>
      <c r="F17" s="29"/>
      <c r="G17" s="140" t="str">
        <f>IF($F17="","",IF($F17&gt;$D17,3)+IF($F17=$D17,2,1))</f>
        <v/>
      </c>
      <c r="I17" s="140" t="str">
        <f>IF(K17="","",IF(K17&gt;M17,3)+IF(K17=M17,2,1))</f>
        <v/>
      </c>
      <c r="J17" s="15"/>
      <c r="K17" s="140"/>
      <c r="L17" s="15"/>
      <c r="M17" s="140"/>
      <c r="N17" s="140" t="str">
        <f>IF(M17="","",IF(M17&gt;K17,3)+IF(M17=K17,2,1))</f>
        <v/>
      </c>
      <c r="Q17" s="19"/>
      <c r="R17" s="140"/>
      <c r="S17" s="11"/>
      <c r="T17" s="140"/>
      <c r="U17" s="140"/>
      <c r="V17" s="140"/>
      <c r="W17" s="140"/>
      <c r="X17" s="140"/>
    </row>
    <row r="18" spans="2:24" x14ac:dyDescent="0.2">
      <c r="B18" s="140" t="str">
        <f>IF(D18="","",IF(D18&gt;F18,3)+IF(D18=F18,2,1))</f>
        <v/>
      </c>
      <c r="C18" s="16">
        <f>Q7</f>
        <v>0</v>
      </c>
      <c r="D18" s="28"/>
      <c r="E18" s="17">
        <f>Q10</f>
        <v>0</v>
      </c>
      <c r="F18" s="29"/>
      <c r="G18" s="140" t="str">
        <f>IF(F18="","",IF(F18&gt;D18,3)+IF(F18=D18,2,1))</f>
        <v/>
      </c>
      <c r="I18" s="140" t="str">
        <f>IF(K18="","",IF(K18&gt;M18,3)+IF(K18=M18,2,1))</f>
        <v/>
      </c>
      <c r="J18" s="15"/>
      <c r="K18" s="140"/>
      <c r="L18" s="15"/>
      <c r="M18" s="140"/>
      <c r="N18" s="140" t="str">
        <f>IF(M18="","",IF(M18&gt;K18,3)+IF(M18=K18,2,1))</f>
        <v/>
      </c>
      <c r="Q18" s="20"/>
      <c r="S18" s="11"/>
      <c r="T18" s="140"/>
      <c r="U18" s="140"/>
      <c r="V18" s="140"/>
      <c r="W18" s="140"/>
      <c r="X18" s="140"/>
    </row>
    <row r="19" spans="2:24" x14ac:dyDescent="0.2">
      <c r="B19" s="140" t="str">
        <f>IF(D19="","",IF(D19&gt;F19,3)+IF(D19=F19,2,1))</f>
        <v/>
      </c>
      <c r="C19" s="30">
        <f>Q9</f>
        <v>0</v>
      </c>
      <c r="D19" s="31"/>
      <c r="E19" s="32">
        <f>Q8</f>
        <v>0</v>
      </c>
      <c r="F19" s="33"/>
      <c r="G19" s="140" t="str">
        <f>IF(F19="","",IF(F19&gt;D19,3)+IF(F19=D19,2,1))</f>
        <v/>
      </c>
      <c r="I19" s="140" t="str">
        <f>IF(K19="","",IF(K19&gt;M19,3)+IF(K19=M19,2,1))</f>
        <v/>
      </c>
      <c r="J19" s="15"/>
      <c r="K19" s="140"/>
      <c r="L19" s="15"/>
      <c r="M19" s="140"/>
      <c r="N19" s="140" t="str">
        <f>IF(M19="","",IF(M19&gt;K19,3)+IF(M19=K19,2,1))</f>
        <v/>
      </c>
      <c r="Q19" s="20"/>
      <c r="R19" s="140"/>
      <c r="S19" s="11"/>
      <c r="T19" s="140"/>
      <c r="U19" s="140"/>
      <c r="V19" s="140"/>
      <c r="W19" s="140"/>
      <c r="X19" s="140"/>
    </row>
    <row r="20" spans="2:24" x14ac:dyDescent="0.2">
      <c r="B20" s="140" t="str">
        <f>IF(D20="","",IF(D20&gt;F20,3)+IF(D20=F20,2,1))</f>
        <v/>
      </c>
      <c r="C20" s="15"/>
      <c r="D20" s="140"/>
      <c r="E20" s="15"/>
      <c r="F20" s="140"/>
      <c r="G20" s="140" t="str">
        <f>IF(F20="","",IF(F20&gt;D20,3)+IF(F20=D20,2,1))</f>
        <v/>
      </c>
      <c r="I20" s="140" t="str">
        <f>IF(K20="","",IF(K20&gt;M20,3)+IF(K20=M20,2,1))</f>
        <v/>
      </c>
      <c r="J20" s="15"/>
      <c r="K20" s="140"/>
      <c r="L20" s="15"/>
      <c r="M20" s="140"/>
      <c r="N20" s="140" t="str">
        <f>IF(M20="","",IF(M20&gt;K20,3)+IF(M20=K20,2,1))</f>
        <v/>
      </c>
      <c r="Q20" s="20"/>
      <c r="R20" s="140"/>
      <c r="S20" s="11"/>
      <c r="T20" s="140"/>
      <c r="U20" s="140"/>
      <c r="V20" s="140"/>
      <c r="W20" s="140"/>
      <c r="X20" s="140"/>
    </row>
    <row r="21" spans="2:24" x14ac:dyDescent="0.2">
      <c r="Q21" s="20"/>
      <c r="R21" s="140"/>
      <c r="S21" s="11"/>
      <c r="T21" s="140"/>
      <c r="U21" s="140"/>
      <c r="V21" s="140"/>
    </row>
    <row r="22" spans="2:24" x14ac:dyDescent="0.2">
      <c r="C22" s="193"/>
      <c r="D22" s="193"/>
      <c r="E22" s="194"/>
      <c r="F22" s="194"/>
      <c r="G22" s="140"/>
      <c r="J22" s="193"/>
      <c r="K22" s="193"/>
      <c r="L22" s="194"/>
      <c r="M22" s="194"/>
      <c r="Q22" s="20"/>
      <c r="R22" s="140"/>
      <c r="S22" s="11"/>
      <c r="T22" s="140"/>
      <c r="U22" s="140"/>
      <c r="V22" s="140"/>
    </row>
    <row r="23" spans="2:24" x14ac:dyDescent="0.2">
      <c r="B23" s="140" t="str">
        <f>IF($D23="","",IF($D23&gt;$F23,3)+IF($D23=$F23,2,1))</f>
        <v/>
      </c>
      <c r="C23" s="15"/>
      <c r="D23" s="140"/>
      <c r="E23" s="15"/>
      <c r="F23" s="140"/>
      <c r="G23" s="140" t="str">
        <f>IF($F23="","",IF($F23&gt;$D23,3)+IF($F23=$D23,2,1))</f>
        <v/>
      </c>
      <c r="I23" s="140" t="str">
        <f>IF(K23="","",IF(K23&gt;M23,3)+IF(K23=M23,2,1))</f>
        <v/>
      </c>
      <c r="J23" s="15"/>
      <c r="K23" s="140"/>
      <c r="L23" s="15"/>
      <c r="M23" s="140"/>
      <c r="N23" s="140" t="str">
        <f>IF(M23="","",IF(M23&gt;K23,3)+IF(M23=K23,2,1))</f>
        <v/>
      </c>
      <c r="Q23" s="20"/>
      <c r="R23" s="140"/>
      <c r="S23" s="11"/>
      <c r="T23" s="140"/>
      <c r="U23" s="140"/>
      <c r="V23" s="140"/>
    </row>
    <row r="24" spans="2:24" x14ac:dyDescent="0.2">
      <c r="B24" s="140" t="str">
        <f>IF(D24="","",IF(D24&gt;F24,3)+IF(D24=F24,2,1))</f>
        <v/>
      </c>
      <c r="C24" s="15"/>
      <c r="D24" s="140"/>
      <c r="E24" s="15"/>
      <c r="F24" s="140"/>
      <c r="G24" s="140" t="str">
        <f>IF(F24="","",IF(F24&gt;D24,3)+IF(F24=D24,2,1))</f>
        <v/>
      </c>
      <c r="I24" s="140" t="str">
        <f>IF(K24="","",IF(K24&gt;M24,3)+IF(K24=M24,2,1))</f>
        <v/>
      </c>
      <c r="J24" s="15"/>
      <c r="K24" s="140"/>
      <c r="L24" s="15"/>
      <c r="M24" s="140"/>
      <c r="N24" s="140" t="str">
        <f>IF(M24="","",IF(M24&gt;K24,3)+IF(M24=K24,2,1))</f>
        <v/>
      </c>
      <c r="S24" s="140"/>
    </row>
    <row r="25" spans="2:24" x14ac:dyDescent="0.2">
      <c r="B25" s="140" t="str">
        <f>IF(D25="","",IF(D25&gt;F25,3)+IF(D25=F25,2,1))</f>
        <v/>
      </c>
      <c r="C25" s="15"/>
      <c r="D25" s="140"/>
      <c r="E25" s="15"/>
      <c r="F25" s="140"/>
      <c r="G25" s="140" t="str">
        <f>IF(F25="","",IF(F25&gt;D25,3)+IF(F25=D25,2,1))</f>
        <v/>
      </c>
      <c r="I25" s="140" t="str">
        <f>IF(K25="","",IF(K25&gt;M25,3)+IF(K25=M25,2,1))</f>
        <v/>
      </c>
      <c r="J25" s="15"/>
      <c r="K25" s="140"/>
      <c r="L25" s="15"/>
      <c r="M25" s="140"/>
      <c r="N25" s="140" t="str">
        <f>IF(M25="","",IF(M25&gt;K25,3)+IF(M25=K25,2,1))</f>
        <v/>
      </c>
    </row>
    <row r="26" spans="2:24" x14ac:dyDescent="0.2">
      <c r="B26" s="140" t="str">
        <f>IF(D26="","",IF(D26&gt;F26,3)+IF(D26=F26,2,1))</f>
        <v/>
      </c>
      <c r="C26" s="15"/>
      <c r="D26" s="140"/>
      <c r="E26" s="15"/>
      <c r="F26" s="140"/>
      <c r="G26" s="140" t="str">
        <f>IF(F26="","",IF(F26&gt;D26,3)+IF(F26=D26,2,1))</f>
        <v/>
      </c>
      <c r="I26" s="140" t="str">
        <f>IF(K26="","",IF(K26&gt;M26,3)+IF(K26=M26,2,1))</f>
        <v/>
      </c>
      <c r="J26" s="15"/>
      <c r="K26" s="140"/>
      <c r="L26" s="15"/>
      <c r="M26" s="140"/>
      <c r="N26" s="140" t="str">
        <f>IF(M26="","",IF(M26&gt;K26,3)+IF(M26=K26,2,1))</f>
        <v/>
      </c>
    </row>
    <row r="29" spans="2:24" ht="79.150000000000006" customHeight="1" x14ac:dyDescent="0.2"/>
  </sheetData>
  <sheetProtection selectLockedCells="1" selectUnlockedCells="1"/>
  <mergeCells count="34">
    <mergeCell ref="S5:S6"/>
    <mergeCell ref="T5:T6"/>
    <mergeCell ref="U5:U6"/>
    <mergeCell ref="V5:V6"/>
    <mergeCell ref="C1:O1"/>
    <mergeCell ref="C2:L2"/>
    <mergeCell ref="C4:D4"/>
    <mergeCell ref="E4:F4"/>
    <mergeCell ref="J4:K4"/>
    <mergeCell ref="L4:M4"/>
    <mergeCell ref="AC5:AC6"/>
    <mergeCell ref="AD5:AD6"/>
    <mergeCell ref="AE5:AE6"/>
    <mergeCell ref="AF5:AF6"/>
    <mergeCell ref="C10:D10"/>
    <mergeCell ref="E10:F10"/>
    <mergeCell ref="J10:K10"/>
    <mergeCell ref="L10:M10"/>
    <mergeCell ref="W5:W6"/>
    <mergeCell ref="X5:X6"/>
    <mergeCell ref="Y5:Y6"/>
    <mergeCell ref="Z5:Z6"/>
    <mergeCell ref="AA5:AA6"/>
    <mergeCell ref="AB5:AB6"/>
    <mergeCell ref="Q5:Q6"/>
    <mergeCell ref="R5:R6"/>
    <mergeCell ref="C16:D16"/>
    <mergeCell ref="E16:F16"/>
    <mergeCell ref="J16:K16"/>
    <mergeCell ref="L16:M16"/>
    <mergeCell ref="C22:D22"/>
    <mergeCell ref="E22:F22"/>
    <mergeCell ref="J22:K22"/>
    <mergeCell ref="L22:M22"/>
  </mergeCells>
  <conditionalFormatting sqref="D1 D3 D5:D9 K5:K9 D11:D15 K11:K15 D17:D21 K17:K21 D23:D65536 K23:K65536">
    <cfRule type="cellIs" dxfId="188" priority="10" stopIfTrue="1" operator="greaterThan">
      <formula>F1</formula>
    </cfRule>
    <cfRule type="cellIs" dxfId="187" priority="11" stopIfTrue="1" operator="lessThan">
      <formula>F1</formula>
    </cfRule>
    <cfRule type="cellIs" dxfId="186" priority="12" stopIfTrue="1" operator="equal">
      <formula>F1</formula>
    </cfRule>
  </conditionalFormatting>
  <conditionalFormatting sqref="F1:H3">
    <cfRule type="cellIs" dxfId="185" priority="1" stopIfTrue="1" operator="greaterThan">
      <formula>D1</formula>
    </cfRule>
    <cfRule type="cellIs" dxfId="184" priority="2" stopIfTrue="1" operator="lessThan">
      <formula>D1</formula>
    </cfRule>
    <cfRule type="cellIs" dxfId="183" priority="3" stopIfTrue="1" operator="equal">
      <formula>D1</formula>
    </cfRule>
  </conditionalFormatting>
  <conditionalFormatting sqref="K1:K3">
    <cfRule type="cellIs" dxfId="182" priority="4" stopIfTrue="1" operator="greaterThan">
      <formula>M1</formula>
    </cfRule>
    <cfRule type="cellIs" dxfId="181" priority="5" stopIfTrue="1" operator="lessThan">
      <formula>M1</formula>
    </cfRule>
    <cfRule type="cellIs" dxfId="180" priority="6" stopIfTrue="1" operator="equal">
      <formula>M1</formula>
    </cfRule>
  </conditionalFormatting>
  <conditionalFormatting sqref="M1:O3 G4 N4 F5:F9 M5:M9 G9:G10 N9:N10 F11:F15 M11:M15 F17:F21 M17:M21 G21 N21:N22 O22:O26 F23:F26 M23:M26 F27:H65536 M27:O65536">
    <cfRule type="cellIs" dxfId="179" priority="7" stopIfTrue="1" operator="greaterThan">
      <formula>D1</formula>
    </cfRule>
    <cfRule type="cellIs" dxfId="178" priority="8" stopIfTrue="1" operator="lessThan">
      <formula>D1</formula>
    </cfRule>
    <cfRule type="cellIs" dxfId="177" priority="9" stopIfTrue="1" operator="equal">
      <formula>D1</formula>
    </cfRule>
  </conditionalFormatting>
  <pageMargins left="0.39370078740157483" right="0.39370078740157483" top="0.39370078740157483" bottom="0.39370078740157483" header="0" footer="0"/>
  <pageSetup paperSize="9" scale="91" orientation="landscape" horizontalDpi="4294967293" verticalDpi="0" r:id="rId1"/>
  <headerFooter alignWithMargins="0"/>
  <drawing r:id="rId2"/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5">
    <tabColor rgb="FF7030A0"/>
    <pageSetUpPr fitToPage="1"/>
  </sheetPr>
  <dimension ref="B1:Q34"/>
  <sheetViews>
    <sheetView zoomScaleNormal="100" workbookViewId="0">
      <selection activeCell="X30" sqref="X30"/>
    </sheetView>
  </sheetViews>
  <sheetFormatPr baseColWidth="10" defaultColWidth="11.42578125" defaultRowHeight="12.75" x14ac:dyDescent="0.2"/>
  <cols>
    <col min="1" max="1" width="2.28515625" style="1" customWidth="1"/>
    <col min="2" max="2" width="3.28515625" style="1" customWidth="1"/>
    <col min="3" max="3" width="15.7109375" style="1" customWidth="1"/>
    <col min="4" max="4" width="4.7109375" style="1" customWidth="1"/>
    <col min="5" max="5" width="15.7109375" style="1" customWidth="1"/>
    <col min="6" max="6" width="4.5703125" style="1" customWidth="1"/>
    <col min="7" max="8" width="2.42578125" style="1" customWidth="1"/>
    <col min="9" max="9" width="4.42578125" style="1" customWidth="1"/>
    <col min="10" max="10" width="15.7109375" style="1" customWidth="1"/>
    <col min="11" max="11" width="4.7109375" style="1" customWidth="1"/>
    <col min="12" max="12" width="15.7109375" style="1" customWidth="1"/>
    <col min="13" max="13" width="4.7109375" style="1" customWidth="1"/>
    <col min="14" max="14" width="5.140625" style="1" customWidth="1"/>
    <col min="15" max="15" width="2.28515625" style="1" customWidth="1"/>
    <col min="16" max="16" width="3.7109375" style="1" hidden="1" customWidth="1"/>
    <col min="17" max="17" width="17" style="1" hidden="1" customWidth="1"/>
    <col min="18" max="18" width="11.42578125" style="1" customWidth="1"/>
    <col min="19" max="16384" width="11.42578125" style="1"/>
  </cols>
  <sheetData>
    <row r="1" spans="2:17" ht="20.25" x14ac:dyDescent="0.3">
      <c r="C1" s="173" t="s">
        <v>0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2:17" ht="20.25" customHeight="1" x14ac:dyDescent="0.3">
      <c r="C2" s="173" t="s">
        <v>40</v>
      </c>
      <c r="D2" s="173"/>
      <c r="E2" s="173"/>
      <c r="F2" s="173"/>
      <c r="G2" s="173"/>
      <c r="H2" s="173"/>
      <c r="I2" s="173"/>
      <c r="J2" s="173"/>
      <c r="K2" s="173"/>
      <c r="L2" s="173"/>
      <c r="M2" s="131"/>
      <c r="N2" s="131"/>
      <c r="O2" s="131"/>
    </row>
    <row r="3" spans="2:17" ht="15" customHeight="1" x14ac:dyDescent="0.2"/>
    <row r="4" spans="2:17" x14ac:dyDescent="0.2">
      <c r="B4" s="22"/>
      <c r="C4" s="175" t="s">
        <v>18</v>
      </c>
      <c r="D4" s="176"/>
      <c r="E4" s="177" t="s">
        <v>41</v>
      </c>
      <c r="F4" s="178"/>
      <c r="G4" s="22"/>
      <c r="H4" s="22"/>
      <c r="I4" s="22"/>
      <c r="J4" s="175" t="s">
        <v>4</v>
      </c>
      <c r="K4" s="176"/>
      <c r="L4" s="177" t="s">
        <v>42</v>
      </c>
      <c r="M4" s="178"/>
    </row>
    <row r="5" spans="2:17" x14ac:dyDescent="0.2">
      <c r="B5" s="140" t="str">
        <f>IF($D5="","",IF($D5&gt;$F5,3)+IF($D5=$F5,2,1))</f>
        <v/>
      </c>
      <c r="C5" s="24" t="str">
        <f>Q7</f>
        <v>Salins 2</v>
      </c>
      <c r="D5" s="25"/>
      <c r="E5" s="26" t="str">
        <f>Q8</f>
        <v>Salins 1</v>
      </c>
      <c r="F5" s="27"/>
      <c r="G5" s="140" t="str">
        <f>IF(F5="","",IF(F5&gt;D5,3)+IF(F5=D5,2,1))</f>
        <v/>
      </c>
      <c r="H5" s="22"/>
      <c r="I5" s="140" t="str">
        <f t="shared" ref="I5:I14" si="0">IF(K5="","",IF(K5&gt;M5,3)+IF(K5=M5,2,1))</f>
        <v/>
      </c>
      <c r="J5" s="24" t="str">
        <f>Q7</f>
        <v>Salins 2</v>
      </c>
      <c r="K5" s="25"/>
      <c r="L5" s="26" t="str">
        <f>Q9</f>
        <v>Mont sous Vaudrey</v>
      </c>
      <c r="M5" s="27"/>
      <c r="N5" s="140" t="str">
        <f>IF(M5="","",IF(M5&gt;K5,3)+IF(M5=K5,2,1))</f>
        <v/>
      </c>
      <c r="Q5" s="174" t="s">
        <v>6</v>
      </c>
    </row>
    <row r="6" spans="2:17" x14ac:dyDescent="0.2">
      <c r="B6" s="140" t="str">
        <f>IF(D6="","",IF(D6&gt;F6,3)+IF(D6=F6,2,1))</f>
        <v/>
      </c>
      <c r="C6" s="16" t="str">
        <f>Q9</f>
        <v>Mont sous Vaudrey</v>
      </c>
      <c r="D6" s="28"/>
      <c r="E6" s="17" t="str">
        <f>Q10</f>
        <v>Champvans 2</v>
      </c>
      <c r="F6" s="29"/>
      <c r="G6" s="140" t="str">
        <f>IF(F6="","",IF(F6&gt;D6,3)+IF(F6=D6,2,1))</f>
        <v/>
      </c>
      <c r="H6" s="22"/>
      <c r="I6" s="140" t="str">
        <f t="shared" si="0"/>
        <v/>
      </c>
      <c r="J6" s="16" t="str">
        <f>Q8</f>
        <v>Salins 1</v>
      </c>
      <c r="K6" s="28"/>
      <c r="L6" s="17" t="str">
        <f>Q10</f>
        <v>Champvans 2</v>
      </c>
      <c r="M6" s="29"/>
      <c r="N6" s="140" t="str">
        <f>IF(M6="","",IF(M6&gt;K6,3)+IF(M6=K6,2,1))</f>
        <v/>
      </c>
      <c r="Q6" s="174"/>
    </row>
    <row r="7" spans="2:17" x14ac:dyDescent="0.2">
      <c r="B7" s="140" t="str">
        <f>IF(D7="","",IF(D7&gt;F7,3)+IF(D7=F7,2,1))</f>
        <v/>
      </c>
      <c r="C7" s="16" t="str">
        <f>Q11</f>
        <v xml:space="preserve">DPC  </v>
      </c>
      <c r="D7" s="28"/>
      <c r="E7" s="17" t="str">
        <f>Q12</f>
        <v>ABJ</v>
      </c>
      <c r="F7" s="29"/>
      <c r="G7" s="140" t="str">
        <f>IF(F7="","",IF(F7&gt;D7,3)+IF(F7=D7,2,1))</f>
        <v/>
      </c>
      <c r="H7" s="22"/>
      <c r="I7" s="140" t="str">
        <f t="shared" si="0"/>
        <v/>
      </c>
      <c r="J7" s="16" t="str">
        <f>Q11</f>
        <v xml:space="preserve">DPC  </v>
      </c>
      <c r="K7" s="28"/>
      <c r="L7" s="17" t="str">
        <f>Q13</f>
        <v>Moissey</v>
      </c>
      <c r="M7" s="29"/>
      <c r="N7" s="140" t="str">
        <f>IF(M7="","",IF(M7&gt;K7,3)+IF(M7=K7,2,1))</f>
        <v/>
      </c>
      <c r="P7" s="10">
        <v>1</v>
      </c>
      <c r="Q7" s="2" t="str">
        <f>'liste équipes'!I4</f>
        <v>Salins 2</v>
      </c>
    </row>
    <row r="8" spans="2:17" x14ac:dyDescent="0.2">
      <c r="B8" s="140" t="str">
        <f>IF(D8="","",IF(D8&gt;F8,3)+IF(D8=F8,2,1))</f>
        <v/>
      </c>
      <c r="C8" s="30" t="str">
        <f>Q13</f>
        <v>Moissey</v>
      </c>
      <c r="D8" s="31"/>
      <c r="E8" s="32" t="str">
        <f>Q14</f>
        <v>Arinthod</v>
      </c>
      <c r="F8" s="33"/>
      <c r="G8" s="140" t="str">
        <f>IF(F8="","",IF(F8&gt;D8,3)+IF(F8=D8,2,1))</f>
        <v/>
      </c>
      <c r="H8" s="22"/>
      <c r="I8" s="140" t="str">
        <f t="shared" si="0"/>
        <v/>
      </c>
      <c r="J8" s="30" t="str">
        <f>Q12</f>
        <v>ABJ</v>
      </c>
      <c r="K8" s="31"/>
      <c r="L8" s="32" t="str">
        <f>Q14</f>
        <v>Arinthod</v>
      </c>
      <c r="M8" s="33"/>
      <c r="N8" s="140" t="str">
        <f>IF(M8="","",IF(M8&gt;K8,3)+IF(M8=K8,2,1))</f>
        <v/>
      </c>
      <c r="P8" s="10">
        <v>2</v>
      </c>
      <c r="Q8" s="2" t="str">
        <f>'liste équipes'!I5</f>
        <v>Salins 1</v>
      </c>
    </row>
    <row r="9" spans="2:17" x14ac:dyDescent="0.2">
      <c r="B9" s="22"/>
      <c r="C9" s="22"/>
      <c r="D9" s="22"/>
      <c r="E9" s="22"/>
      <c r="F9" s="22"/>
      <c r="G9" s="22"/>
      <c r="H9" s="22"/>
      <c r="I9" s="140" t="str">
        <f t="shared" si="0"/>
        <v/>
      </c>
      <c r="J9" s="22"/>
      <c r="K9" s="22"/>
      <c r="L9" s="22"/>
      <c r="M9" s="22"/>
      <c r="P9" s="10">
        <v>3</v>
      </c>
      <c r="Q9" s="2" t="str">
        <f>'liste équipes'!I6</f>
        <v>Mont sous Vaudrey</v>
      </c>
    </row>
    <row r="10" spans="2:17" x14ac:dyDescent="0.2">
      <c r="B10" s="22"/>
      <c r="C10" s="175" t="s">
        <v>7</v>
      </c>
      <c r="D10" s="176"/>
      <c r="E10" s="177" t="s">
        <v>8</v>
      </c>
      <c r="F10" s="178"/>
      <c r="G10" s="22"/>
      <c r="H10" s="22"/>
      <c r="I10" s="140" t="str">
        <f t="shared" si="0"/>
        <v/>
      </c>
      <c r="J10" s="175" t="s">
        <v>9</v>
      </c>
      <c r="K10" s="176"/>
      <c r="L10" s="177" t="s">
        <v>10</v>
      </c>
      <c r="M10" s="178"/>
      <c r="P10" s="10">
        <v>4</v>
      </c>
      <c r="Q10" s="2" t="str">
        <f>'liste équipes'!I7</f>
        <v>Champvans 2</v>
      </c>
    </row>
    <row r="11" spans="2:17" x14ac:dyDescent="0.2">
      <c r="B11" s="140" t="str">
        <f>IF($D11="","",IF($D11&gt;$F11,3)+IF($D11=$F11,2,1))</f>
        <v/>
      </c>
      <c r="C11" s="24" t="str">
        <f>Q10</f>
        <v>Champvans 2</v>
      </c>
      <c r="D11" s="25"/>
      <c r="E11" s="26" t="str">
        <f>Q7</f>
        <v>Salins 2</v>
      </c>
      <c r="F11" s="27"/>
      <c r="G11" s="140" t="str">
        <f>IF($F11="","",IF($F11&gt;$D11,3)+IF($F11=$D11,2,1))</f>
        <v/>
      </c>
      <c r="H11" s="22"/>
      <c r="I11" s="140" t="str">
        <f t="shared" si="0"/>
        <v/>
      </c>
      <c r="J11" s="24" t="str">
        <f>Q11</f>
        <v xml:space="preserve">DPC  </v>
      </c>
      <c r="K11" s="25"/>
      <c r="L11" s="26" t="str">
        <f>Q7</f>
        <v>Salins 2</v>
      </c>
      <c r="M11" s="27"/>
      <c r="N11" s="140" t="str">
        <f>IF(M11="","",IF(M11&gt;K11,3)+IF(M11=K11,2,1))</f>
        <v/>
      </c>
      <c r="P11" s="10">
        <v>5</v>
      </c>
      <c r="Q11" s="2" t="str">
        <f>'liste équipes'!I8</f>
        <v xml:space="preserve">DPC  </v>
      </c>
    </row>
    <row r="12" spans="2:17" x14ac:dyDescent="0.2">
      <c r="B12" s="140" t="str">
        <f>IF(D12="","",IF(D12&gt;F12,3)+IF(D12=F12,2,1))</f>
        <v/>
      </c>
      <c r="C12" s="16" t="str">
        <f>Q8</f>
        <v>Salins 1</v>
      </c>
      <c r="D12" s="28"/>
      <c r="E12" s="17" t="str">
        <f>Q9</f>
        <v>Mont sous Vaudrey</v>
      </c>
      <c r="F12" s="29"/>
      <c r="G12" s="140" t="str">
        <f>IF(F12="","",IF(F12&gt;D12,3)+IF(F12=D12,2,1))</f>
        <v/>
      </c>
      <c r="H12" s="22"/>
      <c r="I12" s="140" t="str">
        <f t="shared" si="0"/>
        <v/>
      </c>
      <c r="J12" s="16" t="str">
        <f>Q13</f>
        <v>Moissey</v>
      </c>
      <c r="K12" s="28"/>
      <c r="L12" s="17" t="str">
        <f>Q8</f>
        <v>Salins 1</v>
      </c>
      <c r="M12" s="29"/>
      <c r="N12" s="140" t="str">
        <f>IF(M12="","",IF(M12&gt;K12,3)+IF(M12=K12,2,1))</f>
        <v/>
      </c>
      <c r="P12" s="10">
        <v>6</v>
      </c>
      <c r="Q12" s="2" t="str">
        <f>'liste équipes'!I9</f>
        <v>ABJ</v>
      </c>
    </row>
    <row r="13" spans="2:17" x14ac:dyDescent="0.2">
      <c r="B13" s="140" t="str">
        <f>IF(D13="","",IF(D13&gt;F13,3)+IF(D13=F13,2,1))</f>
        <v/>
      </c>
      <c r="C13" s="16" t="str">
        <f>Q12</f>
        <v>ABJ</v>
      </c>
      <c r="D13" s="28"/>
      <c r="E13" s="17" t="str">
        <f>Q13</f>
        <v>Moissey</v>
      </c>
      <c r="F13" s="29"/>
      <c r="G13" s="140" t="str">
        <f>IF(F13="","",IF(F13&gt;D13,3)+IF(F13=D13,2,1))</f>
        <v/>
      </c>
      <c r="H13" s="22"/>
      <c r="I13" s="140" t="str">
        <f t="shared" si="0"/>
        <v/>
      </c>
      <c r="J13" s="16" t="str">
        <f>Q9</f>
        <v>Mont sous Vaudrey</v>
      </c>
      <c r="K13" s="28"/>
      <c r="L13" s="17" t="str">
        <f>Q12</f>
        <v>ABJ</v>
      </c>
      <c r="M13" s="29"/>
      <c r="N13" s="140" t="str">
        <f>IF(M13="","",IF(M13&gt;K13,3)+IF(M13=K13,2,1))</f>
        <v/>
      </c>
      <c r="P13" s="10">
        <v>7</v>
      </c>
      <c r="Q13" s="2" t="str">
        <f>'liste équipes'!I10</f>
        <v>Moissey</v>
      </c>
    </row>
    <row r="14" spans="2:17" x14ac:dyDescent="0.2">
      <c r="B14" s="140" t="str">
        <f>IF(D14="","",IF(D14&gt;F14,3)+IF(D14=F14,2,1))</f>
        <v/>
      </c>
      <c r="C14" s="30" t="str">
        <f>Q11</f>
        <v xml:space="preserve">DPC  </v>
      </c>
      <c r="D14" s="31"/>
      <c r="E14" s="32" t="str">
        <f>Q14</f>
        <v>Arinthod</v>
      </c>
      <c r="F14" s="33"/>
      <c r="G14" s="140" t="str">
        <f>IF(F14="","",IF(F14&gt;D14,3)+IF(F14=D14,2,1))</f>
        <v/>
      </c>
      <c r="H14" s="22"/>
      <c r="I14" s="140" t="str">
        <f t="shared" si="0"/>
        <v/>
      </c>
      <c r="J14" s="30" t="str">
        <f>Q10</f>
        <v>Champvans 2</v>
      </c>
      <c r="K14" s="31"/>
      <c r="L14" s="32" t="str">
        <f>Q14</f>
        <v>Arinthod</v>
      </c>
      <c r="M14" s="33"/>
      <c r="N14" s="140" t="str">
        <f>IF(M14="","",IF(M14&gt;K14,3)+IF(M14=K14,2,1))</f>
        <v/>
      </c>
      <c r="P14" s="10">
        <v>8</v>
      </c>
      <c r="Q14" s="2" t="str">
        <f>'liste équipes'!I11</f>
        <v>Arinthod</v>
      </c>
    </row>
    <row r="15" spans="2:17" x14ac:dyDescent="0.2">
      <c r="B15" s="140"/>
      <c r="C15" s="15"/>
      <c r="D15" s="140"/>
      <c r="E15" s="15"/>
      <c r="F15" s="140"/>
      <c r="G15" s="140"/>
      <c r="H15" s="22"/>
      <c r="I15" s="140"/>
      <c r="J15" s="15"/>
      <c r="K15" s="140"/>
      <c r="L15" s="15"/>
      <c r="M15" s="140"/>
      <c r="N15" s="140" t="str">
        <f>IF(M15="","",IF(M15&gt;K15,3)+IF(M15=K15,1,0))</f>
        <v/>
      </c>
      <c r="P15" s="12"/>
      <c r="Q15" s="13"/>
    </row>
    <row r="16" spans="2:17" x14ac:dyDescent="0.2">
      <c r="B16" s="140" t="str">
        <f>IF(D16="","",IF(D16&gt;F16,3)+IF(D16=F16,2,1))</f>
        <v/>
      </c>
      <c r="C16" s="175" t="s">
        <v>11</v>
      </c>
      <c r="D16" s="176"/>
      <c r="E16" s="177" t="s">
        <v>12</v>
      </c>
      <c r="F16" s="178"/>
      <c r="G16" s="140" t="str">
        <f>IF(F16="","",IF(F16&gt;D16,3)+IF(F16=D16,2,1))</f>
        <v/>
      </c>
      <c r="H16" s="22"/>
      <c r="P16" s="12"/>
    </row>
    <row r="17" spans="2:17" x14ac:dyDescent="0.2">
      <c r="B17" s="140" t="str">
        <f>IF(D17="","",IF(D17&gt;F17,3)+IF(D17=F17,2,1))</f>
        <v/>
      </c>
      <c r="C17" s="24" t="str">
        <f>Q13</f>
        <v>Moissey</v>
      </c>
      <c r="D17" s="25"/>
      <c r="E17" s="26" t="str">
        <f>Q7</f>
        <v>Salins 2</v>
      </c>
      <c r="F17" s="27"/>
      <c r="G17" s="140" t="str">
        <f>IF(F17="","",IF(F17&gt;D17,3)+IF(F17=D17,2,1))</f>
        <v/>
      </c>
      <c r="H17" s="22"/>
      <c r="P17" s="12"/>
      <c r="Q17" s="13"/>
    </row>
    <row r="18" spans="2:17" x14ac:dyDescent="0.2">
      <c r="B18" s="140" t="str">
        <f>IF(D18="","",IF(D18&gt;F18,3)+IF(D18=F18,2,1))</f>
        <v/>
      </c>
      <c r="C18" s="16" t="str">
        <f>Q8</f>
        <v>Salins 1</v>
      </c>
      <c r="D18" s="28"/>
      <c r="E18" s="17" t="str">
        <f>Q11</f>
        <v xml:space="preserve">DPC  </v>
      </c>
      <c r="F18" s="29"/>
      <c r="G18" s="140" t="str">
        <f>IF(F18="","",IF(F18&gt;D18,3)+IF(F18=D18,2,1))</f>
        <v/>
      </c>
      <c r="H18" s="22"/>
      <c r="P18" s="12"/>
      <c r="Q18" s="13"/>
    </row>
    <row r="19" spans="2:17" x14ac:dyDescent="0.2">
      <c r="B19" s="140" t="str">
        <f>IF(D19="","",IF(D19&gt;F19,3)+IF(D19=F19,2,1))</f>
        <v/>
      </c>
      <c r="C19" s="16" t="str">
        <f>Q10</f>
        <v>Champvans 2</v>
      </c>
      <c r="D19" s="28"/>
      <c r="E19" s="17" t="str">
        <f>Q12</f>
        <v>ABJ</v>
      </c>
      <c r="F19" s="29"/>
      <c r="G19" s="140" t="str">
        <f>IF($F19="","",IF($F19&gt;$D19,3)+IF($F19=$D19,2,1))</f>
        <v/>
      </c>
      <c r="H19" s="22"/>
      <c r="P19" s="12"/>
      <c r="Q19" s="13"/>
    </row>
    <row r="20" spans="2:17" x14ac:dyDescent="0.2">
      <c r="B20" s="140" t="str">
        <f>IF(D20="","",IF(D20&gt;F20,3)+IF(D20=F20,2,1))</f>
        <v/>
      </c>
      <c r="C20" s="30" t="str">
        <f>Q9</f>
        <v>Mont sous Vaudrey</v>
      </c>
      <c r="D20" s="31"/>
      <c r="E20" s="32" t="str">
        <f>Q14</f>
        <v>Arinthod</v>
      </c>
      <c r="F20" s="33"/>
      <c r="G20" s="140" t="str">
        <f>IF(F20="","",IF(F20&gt;D20,3)+IF(F20=D20,2,1))</f>
        <v/>
      </c>
      <c r="H20" s="22"/>
      <c r="P20" s="12"/>
      <c r="Q20" s="13"/>
    </row>
    <row r="21" spans="2:17" x14ac:dyDescent="0.2">
      <c r="B21" s="140"/>
      <c r="C21" s="15"/>
      <c r="D21" s="140"/>
      <c r="E21" s="15"/>
      <c r="F21" s="140"/>
      <c r="G21" s="140"/>
      <c r="H21" s="22"/>
      <c r="I21" s="140"/>
      <c r="J21" s="15"/>
      <c r="K21" s="140"/>
      <c r="L21" s="15"/>
      <c r="M21" s="140"/>
      <c r="P21" s="12"/>
      <c r="Q21" s="13"/>
    </row>
    <row r="22" spans="2:17" x14ac:dyDescent="0.2">
      <c r="B22" s="140" t="str">
        <f>IF(D22="","",IF(D22&gt;F22,3)+IF(D22=F22,2,1))</f>
        <v/>
      </c>
      <c r="C22" s="175" t="s">
        <v>13</v>
      </c>
      <c r="D22" s="176"/>
      <c r="E22" s="177" t="s">
        <v>14</v>
      </c>
      <c r="F22" s="178"/>
      <c r="G22" s="140"/>
      <c r="H22" s="22"/>
      <c r="I22" s="140" t="str">
        <f>IF(K22="","",IF(K22&gt;M22,3)+IF(K22=M22,2,1))</f>
        <v/>
      </c>
      <c r="J22" s="132" t="s">
        <v>15</v>
      </c>
      <c r="K22" s="133"/>
      <c r="L22" s="134" t="s">
        <v>16</v>
      </c>
      <c r="M22" s="135"/>
      <c r="N22" s="140" t="str">
        <f>IF(M22="","",IF(M22&gt;K22,3)+IF(M22=K22,2,1))</f>
        <v/>
      </c>
      <c r="Q22" s="13"/>
    </row>
    <row r="23" spans="2:17" x14ac:dyDescent="0.2">
      <c r="B23" s="140" t="str">
        <f>IF(D23="","",IF(D23&gt;F23,3)+IF(D23=F23,2,1))</f>
        <v/>
      </c>
      <c r="C23" s="24" t="str">
        <f>Q7</f>
        <v>Salins 2</v>
      </c>
      <c r="D23" s="25"/>
      <c r="E23" s="26" t="str">
        <f>Q12</f>
        <v>ABJ</v>
      </c>
      <c r="F23" s="27"/>
      <c r="G23" s="140" t="str">
        <f>IF(F23="","",IF(F23&gt;D23,3)+IF(F23=D23,2,1))</f>
        <v/>
      </c>
      <c r="H23" s="22"/>
      <c r="I23" s="140" t="str">
        <f>IF(K23="","",IF(K23&gt;M23,3)+IF(K23=M23,2,1))</f>
        <v/>
      </c>
      <c r="J23" s="24" t="str">
        <f>Q12</f>
        <v>ABJ</v>
      </c>
      <c r="K23" s="25"/>
      <c r="L23" s="26" t="str">
        <f>Q8</f>
        <v>Salins 1</v>
      </c>
      <c r="M23" s="27"/>
      <c r="N23" s="140" t="str">
        <f>IF(M23="","",IF(M23&gt;K23,3)+IF(M23=K23,2,1))</f>
        <v/>
      </c>
      <c r="Q23" s="13"/>
    </row>
    <row r="24" spans="2:17" x14ac:dyDescent="0.2">
      <c r="B24" s="140" t="str">
        <f>IF(D24="","",IF(D24&gt;F24,3)+IF(D24=F24,2,1))</f>
        <v/>
      </c>
      <c r="C24" s="16" t="str">
        <f>Q11</f>
        <v xml:space="preserve">DPC  </v>
      </c>
      <c r="D24" s="28"/>
      <c r="E24" s="17" t="str">
        <f>Q10</f>
        <v>Champvans 2</v>
      </c>
      <c r="F24" s="29"/>
      <c r="G24" s="140" t="str">
        <f>IF(F24="","",IF(F24&gt;D24,3)+IF(F24=D24,2,1))</f>
        <v/>
      </c>
      <c r="H24" s="22"/>
      <c r="I24" s="140" t="str">
        <f>IF(K24="","",IF(K24&gt;M24,3)+IF(K24=M24,2,1))</f>
        <v/>
      </c>
      <c r="J24" s="16" t="str">
        <f>Q10</f>
        <v>Champvans 2</v>
      </c>
      <c r="K24" s="28"/>
      <c r="L24" s="17" t="str">
        <f>Q13</f>
        <v>Moissey</v>
      </c>
      <c r="M24" s="29"/>
      <c r="N24" s="140" t="str">
        <f>IF(M24="","",IF(M24&gt;K24,3)+IF(M24=K24,2,1))</f>
        <v/>
      </c>
      <c r="Q24" s="13"/>
    </row>
    <row r="25" spans="2:17" x14ac:dyDescent="0.2">
      <c r="B25" s="140" t="str">
        <f>IF(D25="","",IF(D25&gt;F25,3)+IF(D25=F25,2,1))</f>
        <v/>
      </c>
      <c r="C25" s="16" t="str">
        <f>Q13</f>
        <v>Moissey</v>
      </c>
      <c r="D25" s="28"/>
      <c r="E25" s="17" t="str">
        <f>Q9</f>
        <v>Mont sous Vaudrey</v>
      </c>
      <c r="F25" s="29"/>
      <c r="G25" s="140" t="str">
        <f>IF(F25="","",IF(F25&gt;D25,3)+IF(F25=D25,2,1))</f>
        <v/>
      </c>
      <c r="H25" s="22"/>
      <c r="I25" s="140" t="str">
        <f>IF(K25="","",IF(K25&gt;M25,3)+IF(K25=M25,2,1))</f>
        <v/>
      </c>
      <c r="J25" s="16" t="str">
        <f>Q9</f>
        <v>Mont sous Vaudrey</v>
      </c>
      <c r="K25" s="28"/>
      <c r="L25" s="17" t="str">
        <f>Q11</f>
        <v xml:space="preserve">DPC  </v>
      </c>
      <c r="M25" s="29"/>
      <c r="N25" s="140" t="str">
        <f>IF(M25="","",IF(M25&gt;K25,3)+IF(M25=K25,2,1))</f>
        <v/>
      </c>
      <c r="Q25" s="13"/>
    </row>
    <row r="26" spans="2:17" x14ac:dyDescent="0.2">
      <c r="B26" s="140" t="str">
        <f>IF(D26="","",IF(D26&gt;F26,3)+IF(D26=F26,2,1))</f>
        <v/>
      </c>
      <c r="C26" s="30" t="str">
        <f>Q8</f>
        <v>Salins 1</v>
      </c>
      <c r="D26" s="31"/>
      <c r="E26" s="32" t="str">
        <f>Q14</f>
        <v>Arinthod</v>
      </c>
      <c r="F26" s="33"/>
      <c r="H26" s="22"/>
      <c r="I26" s="140" t="str">
        <f>IF(K26="","",IF(K26&gt;M26,3)+IF(K26=M26,2,1))</f>
        <v/>
      </c>
      <c r="J26" s="30" t="str">
        <f>Q7</f>
        <v>Salins 2</v>
      </c>
      <c r="K26" s="31"/>
      <c r="L26" s="32" t="str">
        <f>Q14</f>
        <v>Arinthod</v>
      </c>
      <c r="M26" s="33"/>
      <c r="N26" s="140" t="str">
        <f>IF(M26="","",IF(M26&gt;K26,3)+IF(M26=K26,2,1))</f>
        <v/>
      </c>
      <c r="Q26" s="60"/>
    </row>
    <row r="27" spans="2:17" ht="47.25" customHeight="1" x14ac:dyDescent="0.2"/>
    <row r="28" spans="2:17" x14ac:dyDescent="0.2">
      <c r="Q28" s="14"/>
    </row>
    <row r="29" spans="2:17" x14ac:dyDescent="0.2">
      <c r="Q29" s="14"/>
    </row>
    <row r="30" spans="2:17" x14ac:dyDescent="0.2">
      <c r="Q30" s="140"/>
    </row>
    <row r="31" spans="2:17" x14ac:dyDescent="0.2">
      <c r="Q31" s="140"/>
    </row>
    <row r="32" spans="2:17" x14ac:dyDescent="0.2">
      <c r="Q32" s="140"/>
    </row>
    <row r="33" spans="17:17" x14ac:dyDescent="0.2">
      <c r="Q33" s="140"/>
    </row>
    <row r="34" spans="17:17" x14ac:dyDescent="0.2">
      <c r="Q34" s="140"/>
    </row>
  </sheetData>
  <sheetProtection selectLockedCells="1" selectUnlockedCells="1"/>
  <mergeCells count="15">
    <mergeCell ref="C22:D22"/>
    <mergeCell ref="E22:F22"/>
    <mergeCell ref="Q5:Q6"/>
    <mergeCell ref="C10:D10"/>
    <mergeCell ref="E10:F10"/>
    <mergeCell ref="J10:K10"/>
    <mergeCell ref="L10:M10"/>
    <mergeCell ref="C16:D16"/>
    <mergeCell ref="E16:F16"/>
    <mergeCell ref="C1:O1"/>
    <mergeCell ref="C2:L2"/>
    <mergeCell ref="C4:D4"/>
    <mergeCell ref="E4:F4"/>
    <mergeCell ref="J4:K4"/>
    <mergeCell ref="L4:M4"/>
  </mergeCells>
  <conditionalFormatting sqref="D1 K1:K3 D3 K21 D23:D65536 K23:K65536">
    <cfRule type="cellIs" dxfId="176" priority="40" stopIfTrue="1" operator="greaterThan">
      <formula>F1</formula>
    </cfRule>
    <cfRule type="cellIs" dxfId="175" priority="41" stopIfTrue="1" operator="lessThan">
      <formula>F1</formula>
    </cfRule>
    <cfRule type="cellIs" dxfId="174" priority="42" stopIfTrue="1" operator="equal">
      <formula>F1</formula>
    </cfRule>
  </conditionalFormatting>
  <conditionalFormatting sqref="D5:D9 K5:K9 D11:D15 K11:K15 D17:D21">
    <cfRule type="cellIs" dxfId="173" priority="4" stopIfTrue="1" operator="greaterThan">
      <formula>F5</formula>
    </cfRule>
    <cfRule type="cellIs" dxfId="172" priority="5" stopIfTrue="1" operator="lessThan">
      <formula>F5</formula>
    </cfRule>
    <cfRule type="cellIs" dxfId="171" priority="6" stopIfTrue="1" operator="equal">
      <formula>F5</formula>
    </cfRule>
  </conditionalFormatting>
  <conditionalFormatting sqref="F1:H3 M1:O3 M21 F23:F26 F27:H65536 M27:O65536">
    <cfRule type="cellIs" dxfId="170" priority="37" stopIfTrue="1" operator="greaterThan">
      <formula>D1</formula>
    </cfRule>
    <cfRule type="cellIs" dxfId="169" priority="38" stopIfTrue="1" operator="lessThan">
      <formula>D1</formula>
    </cfRule>
    <cfRule type="cellIs" dxfId="168" priority="39" stopIfTrue="1" operator="equal">
      <formula>D1</formula>
    </cfRule>
  </conditionalFormatting>
  <conditionalFormatting sqref="G4 F5:F9 M5:M9 G9:G10 F11:F15 M11:M15 F17:F21 M23:M26">
    <cfRule type="cellIs" dxfId="167" priority="1" stopIfTrue="1" operator="greaterThan">
      <formula>D4</formula>
    </cfRule>
    <cfRule type="cellIs" dxfId="166" priority="2" stopIfTrue="1" operator="lessThan">
      <formula>D4</formula>
    </cfRule>
    <cfRule type="cellIs" dxfId="165" priority="3" stopIfTrue="1" operator="equal">
      <formula>D4</formula>
    </cfRule>
  </conditionalFormatting>
  <conditionalFormatting sqref="N4 N9:N10">
    <cfRule type="cellIs" dxfId="164" priority="7" stopIfTrue="1" operator="greaterThan">
      <formula>L4</formula>
    </cfRule>
    <cfRule type="cellIs" dxfId="163" priority="8" stopIfTrue="1" operator="lessThan">
      <formula>L4</formula>
    </cfRule>
    <cfRule type="cellIs" dxfId="162" priority="9" stopIfTrue="1" operator="equal">
      <formula>L4</formula>
    </cfRule>
  </conditionalFormatting>
  <pageMargins left="0.39370078740157483" right="0.39370078740157483" top="0.39370078740157483" bottom="0.39370078740157483" header="0" footer="0"/>
  <pageSetup paperSize="9" orientation="landscape" horizontalDpi="4294967293" verticalDpi="300" r:id="rId1"/>
  <headerFooter alignWithMargins="0"/>
  <drawing r:id="rId2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5">
    <tabColor rgb="FF7030A0"/>
    <pageSetUpPr fitToPage="1"/>
  </sheetPr>
  <dimension ref="B1:Q43"/>
  <sheetViews>
    <sheetView topLeftCell="A13" zoomScaleNormal="100" workbookViewId="0">
      <selection activeCell="J14" sqref="J14"/>
    </sheetView>
  </sheetViews>
  <sheetFormatPr baseColWidth="10" defaultColWidth="11.42578125" defaultRowHeight="12.75" x14ac:dyDescent="0.2"/>
  <cols>
    <col min="1" max="1" width="2.28515625" style="9" customWidth="1"/>
    <col min="2" max="2" width="4.140625" style="9" customWidth="1"/>
    <col min="3" max="3" width="15.7109375" style="9" customWidth="1"/>
    <col min="4" max="4" width="5.42578125" style="9" customWidth="1"/>
    <col min="5" max="5" width="15.7109375" style="9" customWidth="1"/>
    <col min="6" max="6" width="5.42578125" style="9" bestFit="1" customWidth="1"/>
    <col min="7" max="7" width="2.5703125" style="9" customWidth="1"/>
    <col min="8" max="8" width="2.42578125" style="9" customWidth="1"/>
    <col min="9" max="9" width="3" style="9" customWidth="1"/>
    <col min="10" max="10" width="15.7109375" style="9" customWidth="1"/>
    <col min="11" max="11" width="5.5703125" style="9" customWidth="1"/>
    <col min="12" max="12" width="15.7109375" style="9" customWidth="1"/>
    <col min="13" max="13" width="5.28515625" style="9" customWidth="1"/>
    <col min="14" max="14" width="5.140625" style="9" customWidth="1"/>
    <col min="15" max="15" width="2.28515625" style="9" customWidth="1"/>
    <col min="16" max="16" width="3.7109375" style="9" hidden="1" customWidth="1"/>
    <col min="17" max="17" width="14.28515625" style="9" hidden="1" customWidth="1"/>
    <col min="18" max="16384" width="11.42578125" style="9"/>
  </cols>
  <sheetData>
    <row r="1" spans="2:17" ht="20.25" x14ac:dyDescent="0.3">
      <c r="B1" s="22"/>
      <c r="C1" s="173" t="str">
        <f>Elite!C1</f>
        <v>Championnat Des Clubs - Année 2025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22"/>
      <c r="Q1" s="22"/>
    </row>
    <row r="2" spans="2:17" ht="20.25" customHeight="1" x14ac:dyDescent="0.3">
      <c r="B2" s="22"/>
      <c r="C2" s="173" t="s">
        <v>43</v>
      </c>
      <c r="D2" s="173"/>
      <c r="E2" s="173"/>
      <c r="F2" s="173"/>
      <c r="G2" s="173"/>
      <c r="H2" s="173"/>
      <c r="I2" s="173"/>
      <c r="J2" s="173"/>
      <c r="K2" s="173"/>
      <c r="L2" s="173"/>
      <c r="M2" s="131"/>
      <c r="N2" s="131"/>
      <c r="O2" s="131"/>
      <c r="P2" s="22"/>
      <c r="Q2" s="22"/>
    </row>
    <row r="3" spans="2:17" ht="1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2:17" x14ac:dyDescent="0.2">
      <c r="B4" s="22"/>
      <c r="C4" s="183" t="s">
        <v>18</v>
      </c>
      <c r="D4" s="183"/>
      <c r="E4" s="186" t="s">
        <v>41</v>
      </c>
      <c r="F4" s="186"/>
      <c r="G4" s="22"/>
      <c r="H4" s="38"/>
      <c r="I4" s="22"/>
      <c r="J4" s="183" t="s">
        <v>4</v>
      </c>
      <c r="K4" s="183"/>
      <c r="L4" s="186" t="s">
        <v>5</v>
      </c>
      <c r="M4" s="186"/>
      <c r="N4" s="22"/>
      <c r="O4" s="22"/>
      <c r="P4" s="22"/>
      <c r="Q4" s="22"/>
    </row>
    <row r="5" spans="2:17" x14ac:dyDescent="0.2">
      <c r="B5" s="140" t="str">
        <f>IF($D5="","",IF($D5&gt;$F5,3)+IF($D5=$F5,2,1))</f>
        <v/>
      </c>
      <c r="C5" s="39" t="str">
        <f>Q7</f>
        <v>DPC 2</v>
      </c>
      <c r="D5" s="40"/>
      <c r="E5" s="41" t="str">
        <f>Q14</f>
        <v>Pont de poitte</v>
      </c>
      <c r="F5" s="42"/>
      <c r="G5" s="140" t="str">
        <f>IF(F5="","",IF(F5&gt;D5,3)+IF(F5=D5,2,1))</f>
        <v/>
      </c>
      <c r="H5" s="38"/>
      <c r="I5" s="140" t="str">
        <f t="shared" ref="I5:I17" si="0">IF(K5="","",IF(K5&gt;M5,3)+IF(K5=M5,2,1))</f>
        <v/>
      </c>
      <c r="J5" s="39" t="str">
        <f>Q8</f>
        <v>Ney</v>
      </c>
      <c r="K5" s="40"/>
      <c r="L5" s="41" t="str">
        <f>Q15</f>
        <v>Champagnole</v>
      </c>
      <c r="M5" s="42"/>
      <c r="N5" s="140" t="str">
        <f t="shared" ref="N5:N17" si="1">IF(M5="","",IF(M5&gt;K5,3)+IF(M5=K5,2,1))</f>
        <v/>
      </c>
      <c r="O5" s="22"/>
      <c r="P5" s="22"/>
      <c r="Q5" s="184" t="s">
        <v>6</v>
      </c>
    </row>
    <row r="6" spans="2:17" x14ac:dyDescent="0.2">
      <c r="B6" s="140" t="str">
        <f>IF(D6="","",IF(D6&gt;F6,3)+IF(D6=F6,2,1))</f>
        <v/>
      </c>
      <c r="C6" s="44" t="str">
        <f>Q13</f>
        <v>Montmorot</v>
      </c>
      <c r="D6" s="45"/>
      <c r="E6" s="46" t="str">
        <f>Q11</f>
        <v>Orgelet</v>
      </c>
      <c r="F6" s="47"/>
      <c r="G6" s="140" t="str">
        <f>IF(F6="","",IF(F6&gt;D6,3)+IF(F6=D6,2,1))</f>
        <v/>
      </c>
      <c r="H6" s="38"/>
      <c r="I6" s="140" t="str">
        <f t="shared" si="0"/>
        <v/>
      </c>
      <c r="J6" s="44" t="str">
        <f>Q9</f>
        <v>Sportivement pétanque</v>
      </c>
      <c r="K6" s="45"/>
      <c r="L6" s="46" t="str">
        <f>Q12</f>
        <v>Poligny 2</v>
      </c>
      <c r="M6" s="47"/>
      <c r="N6" s="140" t="str">
        <f t="shared" si="1"/>
        <v/>
      </c>
      <c r="O6" s="22"/>
      <c r="P6" s="22"/>
      <c r="Q6" s="185"/>
    </row>
    <row r="7" spans="2:17" x14ac:dyDescent="0.2">
      <c r="B7" s="140" t="str">
        <f>IF(D7="","",IF(D7&gt;F7,3)+IF(D7=F7,2,1))</f>
        <v/>
      </c>
      <c r="C7" s="44" t="str">
        <f>Q12</f>
        <v>Poligny 2</v>
      </c>
      <c r="D7" s="45"/>
      <c r="E7" s="46" t="str">
        <f>Q10</f>
        <v>Poligny</v>
      </c>
      <c r="F7" s="47"/>
      <c r="G7" s="140" t="str">
        <f>IF(F7="","",IF(F7&gt;D7,3)+IF(F7=D7,2,1))</f>
        <v/>
      </c>
      <c r="H7" s="38"/>
      <c r="I7" s="140" t="str">
        <f t="shared" si="0"/>
        <v/>
      </c>
      <c r="J7" s="44" t="str">
        <f>Q10</f>
        <v>Poligny</v>
      </c>
      <c r="K7" s="45"/>
      <c r="L7" s="46" t="str">
        <f>Q13</f>
        <v>Montmorot</v>
      </c>
      <c r="M7" s="47"/>
      <c r="N7" s="140" t="str">
        <f t="shared" si="1"/>
        <v/>
      </c>
      <c r="O7" s="22"/>
      <c r="P7" s="63">
        <v>1</v>
      </c>
      <c r="Q7" s="64" t="str">
        <f>+'liste équipes'!J4</f>
        <v>DPC 2</v>
      </c>
    </row>
    <row r="8" spans="2:17" x14ac:dyDescent="0.2">
      <c r="B8" s="140" t="str">
        <f>IF(D8="","",IF(D8&gt;F8,3)+IF(D8=F8,2,1))</f>
        <v/>
      </c>
      <c r="C8" s="44" t="str">
        <f>Q15</f>
        <v>Champagnole</v>
      </c>
      <c r="D8" s="45"/>
      <c r="E8" s="46" t="str">
        <f>Q9</f>
        <v>Sportivement pétanque</v>
      </c>
      <c r="F8" s="47"/>
      <c r="G8" s="140" t="str">
        <f>IF(F8="","",IF(F8&gt;D8,3)+IF(F8=D8,2,1))</f>
        <v/>
      </c>
      <c r="H8" s="38"/>
      <c r="I8" s="140" t="str">
        <f t="shared" si="0"/>
        <v/>
      </c>
      <c r="J8" s="44" t="str">
        <f>Q11</f>
        <v>Orgelet</v>
      </c>
      <c r="K8" s="45"/>
      <c r="L8" s="46" t="str">
        <f>Q14</f>
        <v>Pont de poitte</v>
      </c>
      <c r="M8" s="47"/>
      <c r="N8" s="140" t="str">
        <f t="shared" si="1"/>
        <v/>
      </c>
      <c r="O8" s="22"/>
      <c r="P8" s="63">
        <v>2</v>
      </c>
      <c r="Q8" s="64" t="str">
        <f>+'liste équipes'!J5</f>
        <v>Ney</v>
      </c>
    </row>
    <row r="9" spans="2:17" x14ac:dyDescent="0.2">
      <c r="B9" s="22"/>
      <c r="C9" s="48" t="str">
        <f>Q8</f>
        <v>Ney</v>
      </c>
      <c r="D9" s="49"/>
      <c r="E9" s="50"/>
      <c r="F9" s="51"/>
      <c r="G9" s="22"/>
      <c r="H9" s="38"/>
      <c r="I9" s="140" t="str">
        <f t="shared" si="0"/>
        <v/>
      </c>
      <c r="J9" s="48" t="str">
        <f>Q7</f>
        <v>DPC 2</v>
      </c>
      <c r="K9" s="49"/>
      <c r="L9" s="50"/>
      <c r="M9" s="51"/>
      <c r="N9" s="140" t="str">
        <f t="shared" si="1"/>
        <v/>
      </c>
      <c r="O9" s="22"/>
      <c r="P9" s="63">
        <v>3</v>
      </c>
      <c r="Q9" s="64" t="str">
        <f>+'liste équipes'!J6</f>
        <v>Sportivement pétanque</v>
      </c>
    </row>
    <row r="10" spans="2:17" x14ac:dyDescent="0.2">
      <c r="B10" s="22"/>
      <c r="C10" s="38"/>
      <c r="D10" s="38"/>
      <c r="E10" s="38"/>
      <c r="F10" s="38"/>
      <c r="G10" s="22"/>
      <c r="H10" s="38"/>
      <c r="I10" s="140" t="str">
        <f t="shared" si="0"/>
        <v/>
      </c>
      <c r="J10" s="38"/>
      <c r="K10" s="38"/>
      <c r="L10" s="38"/>
      <c r="M10" s="38"/>
      <c r="N10" s="140" t="str">
        <f t="shared" si="1"/>
        <v/>
      </c>
      <c r="O10" s="22"/>
      <c r="P10" s="63">
        <v>4</v>
      </c>
      <c r="Q10" s="64" t="str">
        <f>+'liste équipes'!J7</f>
        <v>Poligny</v>
      </c>
    </row>
    <row r="11" spans="2:17" x14ac:dyDescent="0.2">
      <c r="B11" s="140" t="str">
        <f t="shared" ref="B11:B15" si="2">IF(D11="","",IF(D11&gt;F11,3)+IF(D11=F11,2,1))</f>
        <v/>
      </c>
      <c r="C11" s="136" t="s">
        <v>7</v>
      </c>
      <c r="D11" s="137"/>
      <c r="E11" s="138" t="s">
        <v>532</v>
      </c>
      <c r="F11" s="139"/>
      <c r="G11" s="140" t="str">
        <f t="shared" ref="G11:G15" si="3">IF(F11="","",IF(F11&gt;D11,3)+IF(F11=D11,2,1))</f>
        <v/>
      </c>
      <c r="H11" s="38"/>
      <c r="I11" s="22"/>
      <c r="J11" s="22"/>
      <c r="K11" s="22"/>
      <c r="L11" s="22"/>
      <c r="M11" s="22"/>
      <c r="N11" s="22"/>
      <c r="O11" s="22"/>
      <c r="P11" s="63">
        <v>5</v>
      </c>
      <c r="Q11" s="64" t="str">
        <f>+'liste équipes'!J8</f>
        <v>Orgelet</v>
      </c>
    </row>
    <row r="12" spans="2:17" x14ac:dyDescent="0.2">
      <c r="B12" s="140" t="str">
        <f t="shared" si="2"/>
        <v/>
      </c>
      <c r="C12" s="44" t="str">
        <f>Q9</f>
        <v>Sportivement pétanque</v>
      </c>
      <c r="D12" s="45"/>
      <c r="E12" s="46" t="str">
        <f>Q7</f>
        <v>DPC 2</v>
      </c>
      <c r="F12" s="47"/>
      <c r="G12" s="140" t="str">
        <f t="shared" si="3"/>
        <v/>
      </c>
      <c r="H12" s="38"/>
      <c r="I12" s="22"/>
      <c r="J12" s="22"/>
      <c r="K12" s="22"/>
      <c r="L12" s="22"/>
      <c r="M12" s="22"/>
      <c r="N12" s="22"/>
      <c r="O12" s="22"/>
      <c r="P12" s="63">
        <v>6</v>
      </c>
      <c r="Q12" s="64" t="str">
        <f>+'liste équipes'!J9</f>
        <v>Poligny 2</v>
      </c>
    </row>
    <row r="13" spans="2:17" x14ac:dyDescent="0.2">
      <c r="B13" s="140" t="str">
        <f t="shared" si="2"/>
        <v/>
      </c>
      <c r="C13" s="44" t="str">
        <f>Q10</f>
        <v>Poligny</v>
      </c>
      <c r="D13" s="45"/>
      <c r="E13" s="46" t="str">
        <f>Q8</f>
        <v>Ney</v>
      </c>
      <c r="F13" s="47"/>
      <c r="G13" s="140" t="str">
        <f t="shared" si="3"/>
        <v/>
      </c>
      <c r="H13" s="38"/>
      <c r="I13" s="22"/>
      <c r="J13" s="22"/>
      <c r="K13" s="22"/>
      <c r="L13" s="22"/>
      <c r="M13" s="22"/>
      <c r="N13" s="22"/>
      <c r="O13" s="22"/>
      <c r="P13" s="63">
        <v>7</v>
      </c>
      <c r="Q13" s="64" t="str">
        <f>+'liste équipes'!J10</f>
        <v>Montmorot</v>
      </c>
    </row>
    <row r="14" spans="2:17" x14ac:dyDescent="0.2">
      <c r="B14" s="140" t="str">
        <f t="shared" si="2"/>
        <v/>
      </c>
      <c r="C14" s="44" t="str">
        <f>Q14</f>
        <v>Pont de poitte</v>
      </c>
      <c r="D14" s="45"/>
      <c r="E14" s="46" t="str">
        <f>Q15</f>
        <v>Champagnole</v>
      </c>
      <c r="F14" s="47"/>
      <c r="G14" s="140" t="str">
        <f t="shared" si="3"/>
        <v/>
      </c>
      <c r="H14" s="38"/>
      <c r="I14" s="22"/>
      <c r="J14" s="22"/>
      <c r="K14" s="22"/>
      <c r="L14" s="22"/>
      <c r="M14" s="22"/>
      <c r="N14" s="22"/>
      <c r="O14" s="22"/>
      <c r="P14" s="63">
        <v>8</v>
      </c>
      <c r="Q14" s="64" t="str">
        <f>+'liste équipes'!J11</f>
        <v>Pont de poitte</v>
      </c>
    </row>
    <row r="15" spans="2:17" x14ac:dyDescent="0.2">
      <c r="B15" s="140" t="str">
        <f t="shared" si="2"/>
        <v/>
      </c>
      <c r="C15" s="44" t="str">
        <f>Q13</f>
        <v>Montmorot</v>
      </c>
      <c r="D15" s="45"/>
      <c r="E15" s="46" t="str">
        <f>Q12</f>
        <v>Poligny 2</v>
      </c>
      <c r="F15" s="47"/>
      <c r="G15" s="140" t="str">
        <f t="shared" si="3"/>
        <v/>
      </c>
      <c r="H15" s="38"/>
      <c r="I15" s="22"/>
      <c r="J15" s="22"/>
      <c r="K15" s="22"/>
      <c r="L15" s="22"/>
      <c r="M15" s="22"/>
      <c r="N15" s="22"/>
      <c r="O15" s="22"/>
      <c r="P15" s="63">
        <v>9</v>
      </c>
      <c r="Q15" s="64" t="str">
        <f>+'liste équipes'!J12</f>
        <v>Champagnole</v>
      </c>
    </row>
    <row r="16" spans="2:17" x14ac:dyDescent="0.2">
      <c r="B16" s="1"/>
      <c r="C16" s="48" t="str">
        <f>Q11</f>
        <v>Orgelet</v>
      </c>
      <c r="D16" s="49"/>
      <c r="E16" s="50"/>
      <c r="F16" s="51"/>
      <c r="G16" s="1"/>
      <c r="H16" s="38"/>
      <c r="I16" s="22"/>
      <c r="J16" s="22"/>
      <c r="K16" s="22"/>
      <c r="L16" s="22"/>
      <c r="M16" s="22"/>
      <c r="N16" s="22"/>
      <c r="O16" s="22"/>
      <c r="P16" s="63"/>
      <c r="Q16" s="22"/>
    </row>
    <row r="17" spans="2:17" x14ac:dyDescent="0.2">
      <c r="B17" s="140" t="str">
        <f t="shared" ref="B17:B24" si="4">IF(D17="","",IF(D17&gt;F17,3)+IF(D17=F17,2,1))</f>
        <v/>
      </c>
      <c r="C17" s="52"/>
      <c r="D17" s="43"/>
      <c r="E17" s="52"/>
      <c r="F17" s="43"/>
      <c r="G17" s="140" t="str">
        <f t="shared" ref="G17" si="5">IF(F17="","",IF(F17&gt;D17,3)+IF(F17=D17,2,1))</f>
        <v/>
      </c>
      <c r="H17" s="38"/>
      <c r="I17" s="140" t="str">
        <f t="shared" si="0"/>
        <v/>
      </c>
      <c r="J17" s="52"/>
      <c r="K17" s="43"/>
      <c r="L17" s="52"/>
      <c r="M17" s="43"/>
      <c r="N17" s="140" t="str">
        <f t="shared" si="1"/>
        <v/>
      </c>
      <c r="O17" s="22"/>
      <c r="P17" s="22"/>
      <c r="Q17" s="22"/>
    </row>
    <row r="18" spans="2:17" x14ac:dyDescent="0.2">
      <c r="B18" s="140" t="str">
        <f t="shared" ref="B18:B23" si="6">IF(D18="","",IF(D18&gt;F18,3)+IF(D18=F18,2,1))</f>
        <v/>
      </c>
      <c r="C18" s="181" t="s">
        <v>9</v>
      </c>
      <c r="D18" s="182"/>
      <c r="E18" s="179" t="s">
        <v>8</v>
      </c>
      <c r="F18" s="180"/>
      <c r="G18" s="140" t="str">
        <f t="shared" ref="G18:G23" si="7">IF(F18="","",IF(F18&gt;D18,3)+IF(F18=D18,2,1))</f>
        <v/>
      </c>
      <c r="H18" s="38"/>
      <c r="I18" s="140" t="str">
        <f t="shared" ref="I18:I23" si="8">IF(K18="","",IF(K18&gt;M18,3)+IF(K18=M18,2,1))</f>
        <v/>
      </c>
      <c r="J18" s="181" t="s">
        <v>11</v>
      </c>
      <c r="K18" s="182"/>
      <c r="L18" s="179" t="s">
        <v>10</v>
      </c>
      <c r="M18" s="180"/>
      <c r="N18" s="140" t="str">
        <f>IF(M18="","",IF(M18&gt;K18,3)+IF(M18=K18,2,1))</f>
        <v/>
      </c>
      <c r="O18" s="22"/>
      <c r="P18" s="22"/>
      <c r="Q18" s="22"/>
    </row>
    <row r="19" spans="2:17" x14ac:dyDescent="0.2">
      <c r="B19" s="140" t="str">
        <f t="shared" si="6"/>
        <v/>
      </c>
      <c r="C19" s="44" t="str">
        <f>Q7</f>
        <v>DPC 2</v>
      </c>
      <c r="D19" s="45"/>
      <c r="E19" s="46" t="str">
        <f>Q12</f>
        <v>Poligny 2</v>
      </c>
      <c r="F19" s="47"/>
      <c r="G19" s="140" t="str">
        <f t="shared" si="7"/>
        <v/>
      </c>
      <c r="H19" s="38"/>
      <c r="I19" s="140" t="str">
        <f t="shared" si="8"/>
        <v/>
      </c>
      <c r="J19" s="44" t="str">
        <f>Q13</f>
        <v>Montmorot</v>
      </c>
      <c r="K19" s="45"/>
      <c r="L19" s="46" t="str">
        <f>Q7</f>
        <v>DPC 2</v>
      </c>
      <c r="M19" s="47"/>
      <c r="N19" s="140" t="str">
        <f>IF($M19="","",IF($M19&gt;$K19,3)+IF($M19=$K19,2,1))</f>
        <v/>
      </c>
      <c r="O19" s="22"/>
      <c r="P19" s="22"/>
      <c r="Q19" s="22"/>
    </row>
    <row r="20" spans="2:17" x14ac:dyDescent="0.2">
      <c r="B20" s="140" t="str">
        <f t="shared" si="6"/>
        <v/>
      </c>
      <c r="C20" s="44" t="str">
        <f>Q15</f>
        <v>Champagnole</v>
      </c>
      <c r="D20" s="45"/>
      <c r="E20" s="46" t="str">
        <f>Q13</f>
        <v>Montmorot</v>
      </c>
      <c r="F20" s="47"/>
      <c r="G20" s="140" t="str">
        <f t="shared" si="7"/>
        <v/>
      </c>
      <c r="H20" s="38"/>
      <c r="I20" s="140" t="str">
        <f t="shared" si="8"/>
        <v/>
      </c>
      <c r="J20" s="44" t="str">
        <f>Q12</f>
        <v>Poligny 2</v>
      </c>
      <c r="K20" s="45"/>
      <c r="L20" s="46" t="str">
        <f>Q14</f>
        <v>Pont de poitte</v>
      </c>
      <c r="M20" s="47"/>
      <c r="N20" s="140" t="str">
        <f>IF(M20="","",IF(M20&gt;K20,3)+IF(M20=K20,2,1))</f>
        <v/>
      </c>
      <c r="O20" s="22"/>
      <c r="P20" s="22"/>
      <c r="Q20" s="22"/>
    </row>
    <row r="21" spans="2:17" x14ac:dyDescent="0.2">
      <c r="B21" s="140" t="str">
        <f t="shared" si="6"/>
        <v/>
      </c>
      <c r="C21" s="44" t="str">
        <f>Q8</f>
        <v>Ney</v>
      </c>
      <c r="D21" s="45"/>
      <c r="E21" s="46" t="str">
        <f>Q11</f>
        <v>Orgelet</v>
      </c>
      <c r="F21" s="47"/>
      <c r="G21" s="140" t="str">
        <f t="shared" si="7"/>
        <v/>
      </c>
      <c r="H21" s="38"/>
      <c r="I21" s="140" t="str">
        <f t="shared" si="8"/>
        <v/>
      </c>
      <c r="J21" s="44" t="str">
        <f>Q15</f>
        <v>Champagnole</v>
      </c>
      <c r="K21" s="45"/>
      <c r="L21" s="46" t="str">
        <f>Q11</f>
        <v>Orgelet</v>
      </c>
      <c r="M21" s="47"/>
      <c r="N21" s="140" t="str">
        <f>IF(M21="","",IF(M21&gt;K21,3)+IF(M21=K21,2,1))</f>
        <v/>
      </c>
      <c r="O21" s="22"/>
      <c r="P21" s="22"/>
      <c r="Q21" s="13"/>
    </row>
    <row r="22" spans="2:17" ht="15" customHeight="1" x14ac:dyDescent="0.2">
      <c r="B22" s="140" t="str">
        <f t="shared" si="6"/>
        <v/>
      </c>
      <c r="C22" s="44" t="str">
        <f>Q9</f>
        <v>Sportivement pétanque</v>
      </c>
      <c r="D22" s="45"/>
      <c r="E22" s="46" t="str">
        <f>Q10</f>
        <v>Poligny</v>
      </c>
      <c r="F22" s="47"/>
      <c r="G22" s="140" t="str">
        <f t="shared" si="7"/>
        <v/>
      </c>
      <c r="H22" s="38"/>
      <c r="I22" s="140" t="str">
        <f t="shared" si="8"/>
        <v/>
      </c>
      <c r="J22" s="44" t="str">
        <f>Q8</f>
        <v>Ney</v>
      </c>
      <c r="K22" s="45"/>
      <c r="L22" s="46" t="str">
        <f>Q9</f>
        <v>Sportivement pétanque</v>
      </c>
      <c r="M22" s="47"/>
      <c r="N22" s="140" t="str">
        <f>IF(M22="","",IF(M22&gt;K22,3)+IF(M22=K22,2,1))</f>
        <v/>
      </c>
      <c r="O22" s="22"/>
      <c r="P22" s="22"/>
      <c r="Q22" s="22"/>
    </row>
    <row r="23" spans="2:17" x14ac:dyDescent="0.2">
      <c r="B23" s="140" t="str">
        <f t="shared" si="6"/>
        <v/>
      </c>
      <c r="C23" s="48" t="str">
        <f>Q12</f>
        <v>Poligny 2</v>
      </c>
      <c r="D23" s="49"/>
      <c r="E23" s="50"/>
      <c r="F23" s="51"/>
      <c r="G23" s="140" t="str">
        <f t="shared" si="7"/>
        <v/>
      </c>
      <c r="H23" s="38"/>
      <c r="I23" s="140" t="str">
        <f t="shared" si="8"/>
        <v/>
      </c>
      <c r="J23" s="48" t="str">
        <f>Q10</f>
        <v>Poligny</v>
      </c>
      <c r="K23" s="49"/>
      <c r="L23" s="50"/>
      <c r="M23" s="51"/>
      <c r="N23" s="140" t="str">
        <f>IF(M23="","",IF(M23&gt;K23,3)+IF(M23=K23,2,1))</f>
        <v/>
      </c>
      <c r="O23" s="22"/>
      <c r="P23" s="22"/>
      <c r="Q23" s="22"/>
    </row>
    <row r="24" spans="2:17" x14ac:dyDescent="0.2">
      <c r="B24" s="140" t="str">
        <f t="shared" si="4"/>
        <v/>
      </c>
      <c r="C24" s="52"/>
      <c r="D24" s="43"/>
      <c r="E24" s="52"/>
      <c r="F24" s="43"/>
      <c r="G24" s="140" t="str">
        <f t="shared" ref="G24" si="9">IF(F24="","",IF(F24&gt;D24,3)+IF(F24=D24,2,1))</f>
        <v/>
      </c>
      <c r="H24" s="38"/>
      <c r="I24" s="22"/>
      <c r="J24" s="52"/>
      <c r="K24" s="43"/>
      <c r="L24" s="52"/>
      <c r="M24" s="43"/>
      <c r="N24" s="22"/>
      <c r="O24" s="22"/>
      <c r="P24" s="22"/>
      <c r="Q24" s="22"/>
    </row>
    <row r="25" spans="2:17" x14ac:dyDescent="0.2">
      <c r="B25" s="140" t="str">
        <f>IF(D25="","",IF(D25&gt;F25,3)+IF(D25=F25,2,1))</f>
        <v/>
      </c>
      <c r="C25" s="181" t="s">
        <v>13</v>
      </c>
      <c r="D25" s="182"/>
      <c r="E25" s="179" t="s">
        <v>44</v>
      </c>
      <c r="F25" s="180"/>
      <c r="G25" s="140" t="str">
        <f>IF(F25="","",IF(F25&gt;D25,3)+IF(F25=D25,2,1))</f>
        <v/>
      </c>
      <c r="H25" s="38"/>
      <c r="I25" s="140" t="str">
        <f>IF(K25="","",IF(K25&gt;M25,3)+IF(K25=M25,2,1))</f>
        <v/>
      </c>
      <c r="J25" s="136" t="s">
        <v>15</v>
      </c>
      <c r="K25" s="137"/>
      <c r="L25" s="138" t="s">
        <v>12</v>
      </c>
      <c r="M25" s="139"/>
      <c r="N25" s="140" t="str">
        <f>IF(M25="","",IF(M25&gt;K25,3)+IF(M25=K25,2,1))</f>
        <v/>
      </c>
      <c r="O25" s="22"/>
      <c r="P25" s="22"/>
      <c r="Q25" s="22"/>
    </row>
    <row r="26" spans="2:17" x14ac:dyDescent="0.2">
      <c r="B26" s="140" t="str">
        <f>IF(D26="","",IF(D26&gt;F26,3)+IF(D26=F26,2,1))</f>
        <v/>
      </c>
      <c r="C26" s="44" t="str">
        <f>Q11</f>
        <v>Orgelet</v>
      </c>
      <c r="D26" s="45"/>
      <c r="E26" s="46" t="str">
        <f>Q7</f>
        <v>DPC 2</v>
      </c>
      <c r="F26" s="47"/>
      <c r="G26" s="140" t="str">
        <f>IF(F26="","",IF(F26&gt;D26,3)+IF(F26=D26,2,1))</f>
        <v/>
      </c>
      <c r="H26" s="38"/>
      <c r="I26" s="140" t="str">
        <f>IF(K26="","",IF(K26&gt;M26,3)+IF(K26=M26,2,1))</f>
        <v/>
      </c>
      <c r="J26" s="44" t="str">
        <f>Q7</f>
        <v>DPC 2</v>
      </c>
      <c r="K26" s="45"/>
      <c r="L26" s="46" t="str">
        <f>Q10</f>
        <v>Poligny</v>
      </c>
      <c r="M26" s="47"/>
      <c r="N26" s="140" t="str">
        <f>IF(M26="","",IF(M26&gt;K26,3)+IF(M26=K26,2,1))</f>
        <v/>
      </c>
      <c r="O26" s="22"/>
      <c r="P26" s="22"/>
      <c r="Q26" s="22"/>
    </row>
    <row r="27" spans="2:17" x14ac:dyDescent="0.2">
      <c r="B27" s="140" t="str">
        <f>IF(D27="","",IF(D27&gt;F27,3)+IF(D27=F27,2,1))</f>
        <v/>
      </c>
      <c r="C27" s="44" t="str">
        <f>Q14</f>
        <v>Pont de poitte</v>
      </c>
      <c r="D27" s="45"/>
      <c r="E27" s="46" t="str">
        <f>Q10</f>
        <v>Poligny</v>
      </c>
      <c r="F27" s="47"/>
      <c r="G27" s="140" t="str">
        <f>IF(F27="","",IF(F27&gt;D27,3)+IF(F27=D27,2,1))</f>
        <v/>
      </c>
      <c r="H27" s="38"/>
      <c r="I27" s="140" t="str">
        <f>IF(K27="","",IF(K27&gt;M27,3)+IF(K27=M27,2,1))</f>
        <v/>
      </c>
      <c r="J27" s="44" t="str">
        <f>Q11</f>
        <v>Orgelet</v>
      </c>
      <c r="K27" s="45"/>
      <c r="L27" s="46" t="str">
        <f>Q9</f>
        <v>Sportivement pétanque</v>
      </c>
      <c r="M27" s="47"/>
      <c r="N27" s="140" t="str">
        <f>IF(M27="","",IF(M27&gt;K27,3)+IF(M27=K27,2,1))</f>
        <v/>
      </c>
      <c r="O27" s="22"/>
      <c r="P27" s="22"/>
      <c r="Q27" s="22"/>
    </row>
    <row r="28" spans="2:17" x14ac:dyDescent="0.2">
      <c r="B28" s="140" t="str">
        <f>IF(D28="","",IF(D28&gt;F28,3)+IF(D28=F28,2,1))</f>
        <v/>
      </c>
      <c r="C28" s="44" t="str">
        <f>Q13</f>
        <v>Montmorot</v>
      </c>
      <c r="D28" s="45"/>
      <c r="E28" s="46" t="str">
        <f>Q9</f>
        <v>Sportivement pétanque</v>
      </c>
      <c r="F28" s="47"/>
      <c r="G28" s="140" t="str">
        <f>IF(F28="","",IF(F28&gt;D28,3)+IF(F28=D28,2,1))</f>
        <v/>
      </c>
      <c r="H28" s="38"/>
      <c r="I28" s="140" t="str">
        <f>IF(K28="","",IF(K28&gt;M28,3)+IF(K28=M28,2,1))</f>
        <v/>
      </c>
      <c r="J28" s="44" t="str">
        <f>Q14</f>
        <v>Pont de poitte</v>
      </c>
      <c r="K28" s="45"/>
      <c r="L28" s="46" t="str">
        <f>Q8</f>
        <v>Ney</v>
      </c>
      <c r="M28" s="47"/>
      <c r="N28" s="140" t="str">
        <f>IF(M28="","",IF(M28&gt;K28,3)+IF(M28=K28,2,1))</f>
        <v/>
      </c>
      <c r="O28" s="22"/>
      <c r="P28" s="22"/>
      <c r="Q28" s="22"/>
    </row>
    <row r="29" spans="2:17" x14ac:dyDescent="0.2">
      <c r="B29" s="140" t="str">
        <f>IF(D29="","",IF(D29&gt;F29,3)+IF(D29=F29,2,1))</f>
        <v/>
      </c>
      <c r="C29" s="44" t="str">
        <f>Q12</f>
        <v>Poligny 2</v>
      </c>
      <c r="D29" s="45"/>
      <c r="E29" s="46" t="str">
        <f>Q8</f>
        <v>Ney</v>
      </c>
      <c r="F29" s="47"/>
      <c r="G29" s="140" t="str">
        <f>IF(F29="","",IF(F29&gt;D29,3)+IF(F29=D29,2,1))</f>
        <v/>
      </c>
      <c r="H29" s="38"/>
      <c r="I29" s="140" t="str">
        <f>IF(K29="","",IF(K29&gt;M29,3)+IF(K29=M29,2,1))</f>
        <v/>
      </c>
      <c r="J29" s="44" t="str">
        <f>Q12</f>
        <v>Poligny 2</v>
      </c>
      <c r="K29" s="45"/>
      <c r="L29" s="46" t="str">
        <f>Q15</f>
        <v>Champagnole</v>
      </c>
      <c r="M29" s="47"/>
      <c r="N29" s="140" t="str">
        <f>IF(M29="","",IF(M29&gt;K29,3)+IF(M29=K29,2,1))</f>
        <v/>
      </c>
      <c r="O29" s="22"/>
      <c r="P29" s="22"/>
      <c r="Q29" s="22"/>
    </row>
    <row r="30" spans="2:17" x14ac:dyDescent="0.2">
      <c r="B30" s="22"/>
      <c r="C30" s="48" t="str">
        <f>Q15</f>
        <v>Champagnole</v>
      </c>
      <c r="D30" s="49"/>
      <c r="E30" s="50"/>
      <c r="F30" s="51"/>
      <c r="G30" s="22"/>
      <c r="H30" s="38"/>
      <c r="I30" s="1"/>
      <c r="J30" s="48" t="str">
        <f>Q13</f>
        <v>Montmorot</v>
      </c>
      <c r="K30" s="49"/>
      <c r="L30" s="50"/>
      <c r="M30" s="51"/>
      <c r="N30" s="1"/>
      <c r="O30" s="22"/>
      <c r="P30" s="22"/>
      <c r="Q30" s="22"/>
    </row>
    <row r="31" spans="2:17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2"/>
      <c r="P31" s="22"/>
      <c r="Q31" s="22"/>
    </row>
    <row r="32" spans="2:17" x14ac:dyDescent="0.2">
      <c r="B32" s="140" t="str">
        <f>IF($D32="","",IF($D32&gt;$F32,3)+IF($D32=$F32,2,1))</f>
        <v/>
      </c>
      <c r="C32" s="181" t="s">
        <v>28</v>
      </c>
      <c r="D32" s="182"/>
      <c r="E32" s="179" t="s">
        <v>14</v>
      </c>
      <c r="F32" s="180"/>
      <c r="G32" s="140" t="str">
        <f>IF($F32="","",IF($F32&gt;$D32,3)+IF($F32=$D32,2,1))</f>
        <v/>
      </c>
      <c r="H32" s="1"/>
      <c r="I32" s="140" t="str">
        <f t="shared" ref="I32:I36" si="10">IF(K32="","",IF(K32&gt;M32,3)+IF(K32=M32,2,1))</f>
        <v/>
      </c>
      <c r="J32" s="136" t="s">
        <v>29</v>
      </c>
      <c r="K32" s="137"/>
      <c r="L32" s="138" t="s">
        <v>16</v>
      </c>
      <c r="M32" s="139"/>
      <c r="N32" s="140" t="str">
        <f t="shared" ref="N32:N36" si="11">IF(M32="","",IF(M32&gt;K32,3)+IF(M32=K32,2,1))</f>
        <v/>
      </c>
      <c r="O32" s="22"/>
      <c r="P32" s="22"/>
      <c r="Q32" s="22"/>
    </row>
    <row r="33" spans="2:17" x14ac:dyDescent="0.2">
      <c r="B33" s="140" t="str">
        <f>IF(D33="","",IF(D33&gt;F33,3)+IF(D33=F33,2,1))</f>
        <v/>
      </c>
      <c r="C33" s="44" t="str">
        <f>Q15</f>
        <v>Champagnole</v>
      </c>
      <c r="D33" s="45"/>
      <c r="E33" s="46" t="str">
        <f>Q7</f>
        <v>DPC 2</v>
      </c>
      <c r="F33" s="47"/>
      <c r="G33" s="140" t="str">
        <f>IF(F33="","",IF(F33&gt;D33,3)+IF(F33=D33,2,1))</f>
        <v/>
      </c>
      <c r="H33" s="1"/>
      <c r="I33" s="140" t="str">
        <f t="shared" si="10"/>
        <v/>
      </c>
      <c r="J33" s="44" t="str">
        <f>Q7</f>
        <v>DPC 2</v>
      </c>
      <c r="K33" s="45"/>
      <c r="L33" s="46" t="str">
        <f>Q8</f>
        <v>Ney</v>
      </c>
      <c r="M33" s="47"/>
      <c r="N33" s="140" t="str">
        <f t="shared" si="11"/>
        <v/>
      </c>
      <c r="O33" s="22"/>
      <c r="P33" s="22"/>
      <c r="Q33" s="22"/>
    </row>
    <row r="34" spans="2:17" x14ac:dyDescent="0.2">
      <c r="B34" s="140" t="str">
        <f>IF(D34="","",IF(D34&gt;F34,3)+IF(D34=F34,2,1))</f>
        <v/>
      </c>
      <c r="C34" s="44" t="str">
        <f>Q8</f>
        <v>Ney</v>
      </c>
      <c r="D34" s="45"/>
      <c r="E34" s="46" t="str">
        <f>Q13</f>
        <v>Montmorot</v>
      </c>
      <c r="F34" s="47"/>
      <c r="G34" s="140" t="str">
        <f>IF(F34="","",IF(F34&gt;D34,3)+IF(F34=D34,2,1))</f>
        <v/>
      </c>
      <c r="H34" s="1"/>
      <c r="I34" s="140" t="str">
        <f t="shared" si="10"/>
        <v/>
      </c>
      <c r="J34" s="44" t="str">
        <f>Q10</f>
        <v>Poligny</v>
      </c>
      <c r="K34" s="45"/>
      <c r="L34" s="46" t="str">
        <f>Q15</f>
        <v>Champagnole</v>
      </c>
      <c r="M34" s="47"/>
      <c r="N34" s="140" t="str">
        <f t="shared" si="11"/>
        <v/>
      </c>
      <c r="O34" s="22"/>
      <c r="P34" s="22"/>
      <c r="Q34" s="22"/>
    </row>
    <row r="35" spans="2:17" x14ac:dyDescent="0.2">
      <c r="B35" s="140" t="str">
        <f>IF(D35="","",IF(D35&gt;F35,3)+IF(D35=F35,2,1))</f>
        <v/>
      </c>
      <c r="C35" s="44" t="str">
        <f>Q9</f>
        <v>Sportivement pétanque</v>
      </c>
      <c r="D35" s="45"/>
      <c r="E35" s="46" t="str">
        <f>Q14</f>
        <v>Pont de poitte</v>
      </c>
      <c r="F35" s="47"/>
      <c r="G35" s="140" t="str">
        <f>IF(F35="","",IF(F35&gt;D35,3)+IF(F35=D35,2,1))</f>
        <v/>
      </c>
      <c r="H35" s="1"/>
      <c r="I35" s="140" t="str">
        <f t="shared" si="10"/>
        <v/>
      </c>
      <c r="J35" s="44" t="str">
        <f>Q11</f>
        <v>Orgelet</v>
      </c>
      <c r="K35" s="45"/>
      <c r="L35" s="46" t="str">
        <f>Q12</f>
        <v>Poligny 2</v>
      </c>
      <c r="M35" s="47"/>
      <c r="N35" s="140" t="str">
        <f t="shared" si="11"/>
        <v/>
      </c>
      <c r="O35" s="22"/>
      <c r="P35" s="22"/>
      <c r="Q35" s="22"/>
    </row>
    <row r="36" spans="2:17" x14ac:dyDescent="0.2">
      <c r="B36" s="140" t="str">
        <f>IF(D36="","",IF(D36&gt;F36,3)+IF(D36=F36,2,1))</f>
        <v/>
      </c>
      <c r="C36" s="44" t="str">
        <f>Q10</f>
        <v>Poligny</v>
      </c>
      <c r="D36" s="45"/>
      <c r="E36" s="46" t="str">
        <f>Q11</f>
        <v>Orgelet</v>
      </c>
      <c r="F36" s="47"/>
      <c r="G36" s="140" t="str">
        <f>IF(F36="","",IF(F36&gt;D36,3)+IF(F36=D36,2,1))</f>
        <v/>
      </c>
      <c r="H36" s="1"/>
      <c r="I36" s="140" t="str">
        <f t="shared" si="10"/>
        <v/>
      </c>
      <c r="J36" s="44" t="str">
        <f>Q14</f>
        <v>Pont de poitte</v>
      </c>
      <c r="K36" s="45"/>
      <c r="L36" s="46" t="str">
        <f>Q13</f>
        <v>Montmorot</v>
      </c>
      <c r="M36" s="47"/>
      <c r="N36" s="140" t="str">
        <f t="shared" si="11"/>
        <v/>
      </c>
      <c r="O36" s="22"/>
      <c r="P36" s="22"/>
      <c r="Q36" s="22"/>
    </row>
    <row r="37" spans="2:17" x14ac:dyDescent="0.2">
      <c r="B37" s="140" t="str">
        <f>IF(D37="","",IF(D37&gt;F37,3)+IF(D37=F37,2,1))</f>
        <v/>
      </c>
      <c r="C37" s="48" t="str">
        <f>Q12</f>
        <v>Poligny 2</v>
      </c>
      <c r="D37" s="49"/>
      <c r="E37" s="50"/>
      <c r="F37" s="51"/>
      <c r="G37" s="140" t="str">
        <f>IF(F37="","",IF(F37&gt;D37,3)+IF(F37=D37,2,1))</f>
        <v/>
      </c>
      <c r="H37" s="1"/>
      <c r="I37" s="1"/>
      <c r="J37" s="48" t="str">
        <f>Q9</f>
        <v>Sportivement pétanque</v>
      </c>
      <c r="K37" s="49"/>
      <c r="L37" s="50"/>
      <c r="M37" s="51"/>
      <c r="N37" s="1"/>
      <c r="O37" s="22"/>
      <c r="P37" s="22"/>
      <c r="Q37" s="22"/>
    </row>
    <row r="38" spans="2:17" x14ac:dyDescent="0.2">
      <c r="B38" s="22"/>
      <c r="C38" s="22"/>
      <c r="D38" s="22"/>
      <c r="E38" s="22"/>
      <c r="F38" s="22"/>
      <c r="G38" s="22"/>
      <c r="H38" s="1"/>
      <c r="I38" s="1"/>
      <c r="J38" s="1"/>
      <c r="K38" s="1"/>
      <c r="L38" s="1"/>
      <c r="M38" s="1"/>
      <c r="N38" s="1"/>
      <c r="O38" s="22"/>
      <c r="P38" s="22"/>
      <c r="Q38" s="22"/>
    </row>
    <row r="39" spans="2:17" x14ac:dyDescent="0.2">
      <c r="B39" s="22"/>
      <c r="C39" s="22"/>
      <c r="D39" s="22"/>
      <c r="E39" s="22"/>
      <c r="F39" s="22"/>
      <c r="G39" s="22"/>
      <c r="H39" s="1"/>
      <c r="I39" s="1"/>
      <c r="J39" s="1"/>
      <c r="K39" s="1"/>
      <c r="L39" s="1"/>
      <c r="M39" s="1"/>
      <c r="N39" s="1"/>
      <c r="O39" s="22"/>
      <c r="P39" s="22"/>
      <c r="Q39" s="22"/>
    </row>
    <row r="40" spans="2:17" x14ac:dyDescent="0.2">
      <c r="B40" s="22"/>
      <c r="C40" s="22"/>
      <c r="D40" s="22"/>
      <c r="E40" s="22"/>
      <c r="F40" s="22"/>
      <c r="G40" s="22"/>
      <c r="H40" s="1"/>
      <c r="I40" s="1"/>
      <c r="J40" s="1"/>
      <c r="K40" s="1"/>
      <c r="L40" s="1"/>
      <c r="M40" s="1"/>
      <c r="N40" s="1"/>
      <c r="O40" s="22"/>
      <c r="P40" s="22"/>
      <c r="Q40" s="22"/>
    </row>
    <row r="41" spans="2:17" x14ac:dyDescent="0.2">
      <c r="B41" s="22"/>
      <c r="C41" s="22"/>
      <c r="D41" s="22"/>
      <c r="E41" s="22"/>
      <c r="F41" s="22"/>
      <c r="G41" s="22"/>
      <c r="H41" s="1"/>
      <c r="I41" s="1"/>
      <c r="J41" s="1"/>
      <c r="K41" s="1"/>
      <c r="L41" s="1"/>
      <c r="M41" s="1"/>
      <c r="N41" s="1"/>
      <c r="O41" s="22"/>
      <c r="P41" s="22"/>
      <c r="Q41" s="22"/>
    </row>
    <row r="42" spans="2:17" x14ac:dyDescent="0.2">
      <c r="B42" s="22"/>
      <c r="C42" s="22"/>
      <c r="D42" s="22"/>
      <c r="E42" s="22"/>
      <c r="F42" s="22"/>
      <c r="G42" s="22"/>
      <c r="H42" s="1"/>
      <c r="I42" s="1"/>
      <c r="J42" s="1"/>
      <c r="K42" s="1"/>
      <c r="L42" s="1"/>
      <c r="M42" s="1"/>
      <c r="N42" s="1"/>
      <c r="O42" s="22"/>
      <c r="P42" s="22"/>
      <c r="Q42" s="22"/>
    </row>
    <row r="43" spans="2:17" x14ac:dyDescent="0.2">
      <c r="B43" s="22"/>
      <c r="C43" s="22"/>
      <c r="D43" s="22"/>
      <c r="E43" s="22"/>
      <c r="F43" s="22"/>
      <c r="G43" s="22"/>
      <c r="H43" s="1"/>
      <c r="I43" s="1"/>
      <c r="J43" s="1"/>
      <c r="K43" s="1"/>
      <c r="L43" s="1"/>
      <c r="M43" s="1"/>
      <c r="N43" s="1"/>
      <c r="O43" s="22"/>
      <c r="P43" s="22"/>
      <c r="Q43" s="22"/>
    </row>
  </sheetData>
  <sheetProtection selectLockedCells="1" selectUnlockedCells="1"/>
  <mergeCells count="15">
    <mergeCell ref="C32:D32"/>
    <mergeCell ref="E32:F32"/>
    <mergeCell ref="C25:D25"/>
    <mergeCell ref="E25:F25"/>
    <mergeCell ref="J18:K18"/>
    <mergeCell ref="C1:O1"/>
    <mergeCell ref="C2:L2"/>
    <mergeCell ref="C18:D18"/>
    <mergeCell ref="E18:F18"/>
    <mergeCell ref="Q5:Q6"/>
    <mergeCell ref="L18:M18"/>
    <mergeCell ref="C4:D4"/>
    <mergeCell ref="E4:F4"/>
    <mergeCell ref="J4:K4"/>
    <mergeCell ref="L4:M4"/>
  </mergeCells>
  <conditionalFormatting sqref="D1 K1:K3 D3 K17:K21 K23 D24:D29 K25:K37 D44:D65536">
    <cfRule type="cellIs" dxfId="161" priority="78" stopIfTrue="1" operator="equal">
      <formula>F1</formula>
    </cfRule>
    <cfRule type="cellIs" dxfId="160" priority="77" stopIfTrue="1" operator="lessThan">
      <formula>F1</formula>
    </cfRule>
    <cfRule type="cellIs" dxfId="159" priority="76" stopIfTrue="1" operator="greaterThan">
      <formula>F1</formula>
    </cfRule>
  </conditionalFormatting>
  <conditionalFormatting sqref="D5:D9 K5:K9 D11:D22 D31:D36">
    <cfRule type="cellIs" dxfId="158" priority="25" stopIfTrue="1" operator="greaterThan">
      <formula>F5</formula>
    </cfRule>
    <cfRule type="cellIs" dxfId="157" priority="26" stopIfTrue="1" operator="lessThan">
      <formula>F5</formula>
    </cfRule>
    <cfRule type="cellIs" dxfId="156" priority="27" stopIfTrue="1" operator="equal">
      <formula>F5</formula>
    </cfRule>
  </conditionalFormatting>
  <conditionalFormatting sqref="F5:F9 M5:M9 F16:G16 M17:M21 F17:F22 M23 F24:F29 M25:M29 M30:N31 F31:H31 F32:F36">
    <cfRule type="cellIs" dxfId="155" priority="22" stopIfTrue="1" operator="greaterThan">
      <formula>D5</formula>
    </cfRule>
    <cfRule type="cellIs" dxfId="154" priority="23" stopIfTrue="1" operator="lessThan">
      <formula>D5</formula>
    </cfRule>
    <cfRule type="cellIs" dxfId="153" priority="24" stopIfTrue="1" operator="equal">
      <formula>D5</formula>
    </cfRule>
  </conditionalFormatting>
  <conditionalFormatting sqref="F11:F15">
    <cfRule type="cellIs" dxfId="152" priority="7" stopIfTrue="1" operator="greaterThan">
      <formula>D11</formula>
    </cfRule>
    <cfRule type="cellIs" dxfId="151" priority="8" stopIfTrue="1" operator="lessThan">
      <formula>D11</formula>
    </cfRule>
    <cfRule type="cellIs" dxfId="150" priority="9" stopIfTrue="1" operator="equal">
      <formula>D11</formula>
    </cfRule>
  </conditionalFormatting>
  <conditionalFormatting sqref="F1:H3 M1:O3">
    <cfRule type="cellIs" dxfId="149" priority="73" stopIfTrue="1" operator="greaterThan">
      <formula>D1</formula>
    </cfRule>
    <cfRule type="cellIs" dxfId="148" priority="74" stopIfTrue="1" operator="lessThan">
      <formula>D1</formula>
    </cfRule>
    <cfRule type="cellIs" dxfId="147" priority="75" stopIfTrue="1" operator="equal">
      <formula>D1</formula>
    </cfRule>
  </conditionalFormatting>
  <conditionalFormatting sqref="F44:H65536 M44:O65536">
    <cfRule type="cellIs" dxfId="146" priority="54" stopIfTrue="1" operator="equal">
      <formula>D44</formula>
    </cfRule>
    <cfRule type="cellIs" dxfId="145" priority="53" stopIfTrue="1" operator="lessThan">
      <formula>D44</formula>
    </cfRule>
    <cfRule type="cellIs" dxfId="144" priority="52" stopIfTrue="1" operator="greaterThan">
      <formula>D44</formula>
    </cfRule>
  </conditionalFormatting>
  <conditionalFormatting sqref="G4 G9:G10">
    <cfRule type="cellIs" dxfId="143" priority="21" stopIfTrue="1" operator="equal">
      <formula>E4</formula>
    </cfRule>
    <cfRule type="cellIs" dxfId="142" priority="19" stopIfTrue="1" operator="greaterThan">
      <formula>E4</formula>
    </cfRule>
    <cfRule type="cellIs" dxfId="141" priority="20" stopIfTrue="1" operator="lessThan">
      <formula>E4</formula>
    </cfRule>
  </conditionalFormatting>
  <conditionalFormatting sqref="H27:H29">
    <cfRule type="cellIs" dxfId="140" priority="399" stopIfTrue="1" operator="equal">
      <formula>M27</formula>
    </cfRule>
    <cfRule type="cellIs" dxfId="139" priority="397" stopIfTrue="1" operator="greaterThan">
      <formula>M27</formula>
    </cfRule>
    <cfRule type="cellIs" dxfId="138" priority="398" stopIfTrue="1" operator="lessThan">
      <formula>M27</formula>
    </cfRule>
  </conditionalFormatting>
  <conditionalFormatting sqref="H30">
    <cfRule type="cellIs" dxfId="137" priority="423" stopIfTrue="1" operator="equal">
      <formula>#REF!</formula>
    </cfRule>
    <cfRule type="cellIs" dxfId="136" priority="421" stopIfTrue="1" operator="greaterThan">
      <formula>#REF!</formula>
    </cfRule>
    <cfRule type="cellIs" dxfId="135" priority="422" stopIfTrue="1" operator="lessThan">
      <formula>#REF!</formula>
    </cfRule>
  </conditionalFormatting>
  <conditionalFormatting sqref="H32">
    <cfRule type="cellIs" dxfId="134" priority="304" stopIfTrue="1" operator="greaterThan">
      <formula>#REF!</formula>
    </cfRule>
    <cfRule type="cellIs" dxfId="133" priority="305" stopIfTrue="1" operator="lessThan">
      <formula>#REF!</formula>
    </cfRule>
    <cfRule type="cellIs" dxfId="132" priority="306" stopIfTrue="1" operator="equal">
      <formula>#REF!</formula>
    </cfRule>
  </conditionalFormatting>
  <conditionalFormatting sqref="H40:H43">
    <cfRule type="cellIs" dxfId="131" priority="382" stopIfTrue="1" operator="greaterThan">
      <formula>M35</formula>
    </cfRule>
    <cfRule type="cellIs" dxfId="130" priority="383" stopIfTrue="1" operator="lessThan">
      <formula>M35</formula>
    </cfRule>
    <cfRule type="cellIs" dxfId="129" priority="384" stopIfTrue="1" operator="equal">
      <formula>M35</formula>
    </cfRule>
  </conditionalFormatting>
  <conditionalFormatting sqref="K40:K65536">
    <cfRule type="cellIs" dxfId="128" priority="42" stopIfTrue="1" operator="equal">
      <formula>M40</formula>
    </cfRule>
    <cfRule type="cellIs" dxfId="127" priority="40" stopIfTrue="1" operator="greaterThan">
      <formula>M40</formula>
    </cfRule>
    <cfRule type="cellIs" dxfId="126" priority="41" stopIfTrue="1" operator="lessThan">
      <formula>M40</formula>
    </cfRule>
  </conditionalFormatting>
  <conditionalFormatting sqref="M32:M36">
    <cfRule type="cellIs" dxfId="125" priority="2" stopIfTrue="1" operator="lessThan">
      <formula>K32</formula>
    </cfRule>
    <cfRule type="cellIs" dxfId="124" priority="3" stopIfTrue="1" operator="equal">
      <formula>K32</formula>
    </cfRule>
    <cfRule type="cellIs" dxfId="123" priority="1" stopIfTrue="1" operator="greaterThan">
      <formula>K32</formula>
    </cfRule>
  </conditionalFormatting>
  <conditionalFormatting sqref="M37:N37">
    <cfRule type="cellIs" dxfId="122" priority="4" stopIfTrue="1" operator="greaterThan">
      <formula>K37</formula>
    </cfRule>
    <cfRule type="cellIs" dxfId="121" priority="5" stopIfTrue="1" operator="lessThan">
      <formula>K37</formula>
    </cfRule>
    <cfRule type="cellIs" dxfId="120" priority="6" stopIfTrue="1" operator="equal">
      <formula>K37</formula>
    </cfRule>
  </conditionalFormatting>
  <conditionalFormatting sqref="M40:N43">
    <cfRule type="cellIs" dxfId="119" priority="39" stopIfTrue="1" operator="equal">
      <formula>K40</formula>
    </cfRule>
    <cfRule type="cellIs" dxfId="118" priority="38" stopIfTrue="1" operator="lessThan">
      <formula>K40</formula>
    </cfRule>
    <cfRule type="cellIs" dxfId="117" priority="37" stopIfTrue="1" operator="greaterThan">
      <formula>K40</formula>
    </cfRule>
  </conditionalFormatting>
  <conditionalFormatting sqref="N4">
    <cfRule type="cellIs" dxfId="116" priority="18" stopIfTrue="1" operator="equal">
      <formula>L4</formula>
    </cfRule>
    <cfRule type="cellIs" dxfId="115" priority="17" stopIfTrue="1" operator="lessThan">
      <formula>L4</formula>
    </cfRule>
    <cfRule type="cellIs" dxfId="114" priority="16" stopIfTrue="1" operator="greaterThan">
      <formula>L4</formula>
    </cfRule>
  </conditionalFormatting>
  <conditionalFormatting sqref="O20:O43">
    <cfRule type="cellIs" dxfId="113" priority="406" stopIfTrue="1" operator="greaterThan">
      <formula>M27</formula>
    </cfRule>
    <cfRule type="cellIs" dxfId="112" priority="407" stopIfTrue="1" operator="lessThan">
      <formula>M27</formula>
    </cfRule>
    <cfRule type="cellIs" dxfId="111" priority="408" stopIfTrue="1" operator="equal">
      <formula>M27</formula>
    </cfRule>
  </conditionalFormatting>
  <pageMargins left="0.39370078740157483" right="0.39370078740157483" top="0.39370078740157483" bottom="0.39370078740157483" header="0" footer="0"/>
  <pageSetup paperSize="9" orientation="landscape" horizontalDpi="4294967293" r:id="rId1"/>
  <headerFooter alignWithMargins="0"/>
  <drawing r:id="rId2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9">
    <tabColor theme="5" tint="-0.249977111117893"/>
    <pageSetUpPr fitToPage="1"/>
  </sheetPr>
  <dimension ref="A1:Q29"/>
  <sheetViews>
    <sheetView zoomScaleNormal="100" workbookViewId="0">
      <selection activeCell="S23" sqref="S23"/>
    </sheetView>
  </sheetViews>
  <sheetFormatPr baseColWidth="10" defaultColWidth="11.42578125" defaultRowHeight="12.75" x14ac:dyDescent="0.2"/>
  <cols>
    <col min="1" max="2" width="2.28515625" style="1" customWidth="1"/>
    <col min="3" max="3" width="15.7109375" style="1" customWidth="1"/>
    <col min="4" max="4" width="4.7109375" style="1" customWidth="1"/>
    <col min="5" max="5" width="15.7109375" style="1" customWidth="1"/>
    <col min="6" max="6" width="4.5703125" style="1" customWidth="1"/>
    <col min="7" max="8" width="2.42578125" style="1" customWidth="1"/>
    <col min="9" max="9" width="4.42578125" style="1" customWidth="1"/>
    <col min="10" max="10" width="15.7109375" style="1" customWidth="1"/>
    <col min="11" max="11" width="4.7109375" style="1" customWidth="1"/>
    <col min="12" max="12" width="15.7109375" style="1" customWidth="1"/>
    <col min="13" max="13" width="4.28515625" style="1" customWidth="1"/>
    <col min="14" max="14" width="5.140625" style="1" customWidth="1"/>
    <col min="15" max="15" width="2.28515625" style="1" customWidth="1"/>
    <col min="16" max="16" width="3.7109375" style="1" hidden="1" customWidth="1"/>
    <col min="17" max="17" width="18.140625" style="1" hidden="1" customWidth="1"/>
    <col min="18" max="18" width="11.42578125" style="1" customWidth="1"/>
    <col min="19" max="16384" width="11.42578125" style="1"/>
  </cols>
  <sheetData>
    <row r="1" spans="1:17" ht="20.25" x14ac:dyDescent="0.3">
      <c r="C1" s="173" t="str">
        <f>'Promotion 1'!C1:O1</f>
        <v>Championnat Des Clubs - Année 2025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7" ht="20.25" customHeight="1" x14ac:dyDescent="0.3">
      <c r="C2" s="173" t="s">
        <v>45</v>
      </c>
      <c r="D2" s="173"/>
      <c r="E2" s="173"/>
      <c r="F2" s="173"/>
      <c r="G2" s="173"/>
      <c r="H2" s="173"/>
      <c r="I2" s="173"/>
      <c r="J2" s="173"/>
      <c r="K2" s="173"/>
      <c r="L2" s="173"/>
      <c r="M2" s="131"/>
      <c r="N2" s="131"/>
      <c r="O2" s="131"/>
    </row>
    <row r="3" spans="1:17" ht="15" customHeight="1" x14ac:dyDescent="0.2"/>
    <row r="4" spans="1:17" x14ac:dyDescent="0.2">
      <c r="B4" s="22"/>
      <c r="C4" s="175" t="s">
        <v>18</v>
      </c>
      <c r="D4" s="176"/>
      <c r="E4" s="177" t="d">
        <v>2025-05-06</v>
      </c>
      <c r="F4" s="178"/>
      <c r="G4" s="22"/>
      <c r="H4" s="22"/>
      <c r="I4" s="22"/>
      <c r="J4" s="175" t="s">
        <v>4</v>
      </c>
      <c r="K4" s="176"/>
      <c r="L4" s="177" t="d">
        <v>2025-05-27</v>
      </c>
      <c r="M4" s="178"/>
    </row>
    <row r="5" spans="1:17" x14ac:dyDescent="0.2">
      <c r="A5"/>
      <c r="B5" s="140" t="str">
        <f>IF($D5="","",IF($D5&gt;$F5,3)+IF($D5=$F5,2,1))</f>
        <v/>
      </c>
      <c r="C5" s="24" t="str">
        <f>Q7</f>
        <v>Salins</v>
      </c>
      <c r="D5" s="25"/>
      <c r="E5" s="26" t="str">
        <f>Q8</f>
        <v>ABJ</v>
      </c>
      <c r="F5" s="27"/>
      <c r="G5" s="140" t="str">
        <f>IF(F5="","",IF(F5&gt;D5,3)+IF(F5=D5,2,1))</f>
        <v/>
      </c>
      <c r="H5" s="22"/>
      <c r="I5" s="140" t="str">
        <f t="shared" ref="I5:I14" si="0">IF(K5="","",IF(K5&gt;M5,3)+IF(K5=M5,2,1))</f>
        <v/>
      </c>
      <c r="J5" s="24" t="str">
        <f>Q7</f>
        <v>Salins</v>
      </c>
      <c r="K5" s="25"/>
      <c r="L5" s="26" t="str">
        <f>Q9</f>
        <v>Ney Pétanque 1</v>
      </c>
      <c r="M5" s="27"/>
      <c r="N5" s="140" t="str">
        <f>IF(M5="","",IF(M5&gt;K5,3)+IF(M5=K5,2,1))</f>
        <v/>
      </c>
      <c r="Q5" s="187" t="s">
        <v>6</v>
      </c>
    </row>
    <row r="6" spans="1:17" x14ac:dyDescent="0.2">
      <c r="A6"/>
      <c r="B6" s="140" t="str">
        <f>IF(D6="","",IF(D6&gt;F6,3)+IF(D6=F6,2,1))</f>
        <v/>
      </c>
      <c r="C6" s="16" t="str">
        <f>Q10</f>
        <v>Mont sous Vaudrey 3</v>
      </c>
      <c r="D6" s="28"/>
      <c r="E6" s="17" t="str">
        <f>Q9</f>
        <v>Ney Pétanque 1</v>
      </c>
      <c r="F6" s="29"/>
      <c r="G6" s="140" t="str">
        <f>IF(F6="","",IF(F6&gt;D6,3)+IF(F6=D6,2,1))</f>
        <v/>
      </c>
      <c r="H6" s="22"/>
      <c r="I6" s="140" t="str">
        <f t="shared" si="0"/>
        <v/>
      </c>
      <c r="J6" s="16" t="str">
        <f>Q8</f>
        <v>ABJ</v>
      </c>
      <c r="K6" s="28"/>
      <c r="L6" s="17" t="str">
        <f>Q10</f>
        <v>Mont sous Vaudrey 3</v>
      </c>
      <c r="M6" s="29"/>
      <c r="N6" s="140" t="str">
        <f>IF(M6="","",IF(M6&gt;K6,3)+IF(M6=K6,2,1))</f>
        <v/>
      </c>
      <c r="Q6" s="188"/>
    </row>
    <row r="7" spans="1:17" x14ac:dyDescent="0.2">
      <c r="A7"/>
      <c r="B7" s="140" t="str">
        <f>IF(D7="","",IF(D7&gt;F7,3)+IF(D7=F7,2,1))</f>
        <v/>
      </c>
      <c r="C7" s="16" t="str">
        <f>Q12</f>
        <v>Pont de poitte 1</v>
      </c>
      <c r="D7" s="28"/>
      <c r="E7" s="17" t="str">
        <f>Q11</f>
        <v>Champagnole 2</v>
      </c>
      <c r="F7" s="29"/>
      <c r="G7" s="140" t="str">
        <f>IF(F7="","",IF(F7&gt;D7,3)+IF(F7=D7,2,1))</f>
        <v/>
      </c>
      <c r="H7" s="22"/>
      <c r="I7" s="140" t="str">
        <f t="shared" si="0"/>
        <v/>
      </c>
      <c r="J7" s="16" t="str">
        <f>Q11</f>
        <v>Champagnole 2</v>
      </c>
      <c r="K7" s="28"/>
      <c r="L7" s="17" t="str">
        <f>Q13</f>
        <v>DPC 2</v>
      </c>
      <c r="M7" s="29"/>
      <c r="N7" s="140" t="str">
        <f>IF(M7="","",IF(M7&gt;K7,3)+IF(M7=K7,2,1))</f>
        <v/>
      </c>
      <c r="P7" s="10">
        <v>1</v>
      </c>
      <c r="Q7" s="65" t="str">
        <f>'liste équipes'!K4</f>
        <v>Salins</v>
      </c>
    </row>
    <row r="8" spans="1:17" x14ac:dyDescent="0.2">
      <c r="A8"/>
      <c r="B8" s="140" t="str">
        <f>IF(D8="","",IF(D8&gt;F8,3)+IF(D8=F8,2,1))</f>
        <v/>
      </c>
      <c r="C8" s="30" t="str">
        <f>Q13</f>
        <v>DPC 2</v>
      </c>
      <c r="D8" s="31"/>
      <c r="E8" s="32" t="str">
        <f>Q14</f>
        <v xml:space="preserve">DPC  </v>
      </c>
      <c r="F8" s="33"/>
      <c r="G8" s="140" t="str">
        <f>IF(F8="","",IF(F8&gt;D8,3)+IF(F8=D8,2,1))</f>
        <v/>
      </c>
      <c r="H8" s="22"/>
      <c r="I8" s="140" t="str">
        <f t="shared" si="0"/>
        <v/>
      </c>
      <c r="J8" s="30" t="str">
        <f>Q12</f>
        <v>Pont de poitte 1</v>
      </c>
      <c r="K8" s="31"/>
      <c r="L8" s="32" t="str">
        <f>Q14</f>
        <v xml:space="preserve">DPC  </v>
      </c>
      <c r="M8" s="33"/>
      <c r="N8" s="140" t="str">
        <f>IF(M8="","",IF(M8&gt;K8,3)+IF(M8=K8,2,1))</f>
        <v/>
      </c>
      <c r="P8" s="10">
        <v>2</v>
      </c>
      <c r="Q8" s="65" t="str">
        <f>'liste équipes'!K5</f>
        <v>ABJ</v>
      </c>
    </row>
    <row r="9" spans="1:17" x14ac:dyDescent="0.2">
      <c r="B9" s="22"/>
      <c r="C9" s="22"/>
      <c r="D9" s="22"/>
      <c r="E9" s="22"/>
      <c r="F9" s="22"/>
      <c r="G9" s="22"/>
      <c r="H9" s="22"/>
      <c r="I9" s="140" t="str">
        <f t="shared" si="0"/>
        <v/>
      </c>
      <c r="J9" s="22"/>
      <c r="K9" s="22"/>
      <c r="L9" s="22"/>
      <c r="M9" s="22"/>
      <c r="P9" s="10">
        <v>3</v>
      </c>
      <c r="Q9" s="65" t="str">
        <f>'liste équipes'!K6</f>
        <v>Ney Pétanque 1</v>
      </c>
    </row>
    <row r="10" spans="1:17" x14ac:dyDescent="0.2">
      <c r="B10" s="22"/>
      <c r="C10" s="175" t="s">
        <v>7</v>
      </c>
      <c r="D10" s="176"/>
      <c r="E10" s="177" t="d">
        <v>2025-06-24</v>
      </c>
      <c r="F10" s="178"/>
      <c r="G10" s="22"/>
      <c r="H10" s="22"/>
      <c r="I10" s="140" t="str">
        <f t="shared" si="0"/>
        <v/>
      </c>
      <c r="J10" s="175" t="s">
        <v>9</v>
      </c>
      <c r="K10" s="176"/>
      <c r="L10" s="177" t="d">
        <v>2025-07-15</v>
      </c>
      <c r="M10" s="178"/>
      <c r="P10" s="10">
        <v>4</v>
      </c>
      <c r="Q10" s="65" t="str">
        <f>'liste équipes'!K7</f>
        <v>Mont sous Vaudrey 3</v>
      </c>
    </row>
    <row r="11" spans="1:17" x14ac:dyDescent="0.2">
      <c r="B11" s="140" t="str">
        <f>IF($D11="","",IF($D11&gt;$F11,3)+IF($D11=$F11,2,1))</f>
        <v/>
      </c>
      <c r="C11" s="24" t="str">
        <f>Q10</f>
        <v>Mont sous Vaudrey 3</v>
      </c>
      <c r="D11" s="25"/>
      <c r="E11" s="26" t="str">
        <f>Q7</f>
        <v>Salins</v>
      </c>
      <c r="F11" s="27"/>
      <c r="G11" s="140" t="str">
        <f>IF($F11="","",IF($F11&gt;$D11,3)+IF($F11=$D11,2,1))</f>
        <v/>
      </c>
      <c r="H11" s="22"/>
      <c r="I11" s="140" t="str">
        <f t="shared" si="0"/>
        <v/>
      </c>
      <c r="J11" s="24" t="str">
        <f>Q11</f>
        <v>Champagnole 2</v>
      </c>
      <c r="K11" s="25"/>
      <c r="L11" s="26" t="str">
        <f>Q7</f>
        <v>Salins</v>
      </c>
      <c r="M11" s="27"/>
      <c r="N11" s="140" t="str">
        <f>IF(M11="","",IF(M11&gt;K11,3)+IF(M11=K11,2,1))</f>
        <v/>
      </c>
      <c r="P11" s="10">
        <v>5</v>
      </c>
      <c r="Q11" s="65" t="str">
        <f>'liste équipes'!K8</f>
        <v>Champagnole 2</v>
      </c>
    </row>
    <row r="12" spans="1:17" x14ac:dyDescent="0.2">
      <c r="B12" s="140" t="str">
        <f>IF(D12="","",IF(D12&gt;F12,3)+IF(D12=F12,2,1))</f>
        <v/>
      </c>
      <c r="C12" s="16" t="str">
        <f>Q8</f>
        <v>ABJ</v>
      </c>
      <c r="D12" s="28"/>
      <c r="E12" s="17" t="str">
        <f>Q9</f>
        <v>Ney Pétanque 1</v>
      </c>
      <c r="F12" s="29"/>
      <c r="G12" s="140" t="str">
        <f>IF(F12="","",IF(F12&gt;D12,3)+IF(F12=D12,2,1))</f>
        <v/>
      </c>
      <c r="H12" s="22"/>
      <c r="I12" s="140" t="str">
        <f t="shared" si="0"/>
        <v/>
      </c>
      <c r="J12" s="16" t="str">
        <f>Q13</f>
        <v>DPC 2</v>
      </c>
      <c r="K12" s="28"/>
      <c r="L12" s="17" t="str">
        <f>Q8</f>
        <v>ABJ</v>
      </c>
      <c r="M12" s="29"/>
      <c r="N12" s="140" t="str">
        <f>IF(M12="","",IF(M12&gt;K12,3)+IF(M12=K12,2,1))</f>
        <v/>
      </c>
      <c r="P12" s="10">
        <v>6</v>
      </c>
      <c r="Q12" s="65" t="str">
        <f>'liste équipes'!K9</f>
        <v>Pont de poitte 1</v>
      </c>
    </row>
    <row r="13" spans="1:17" x14ac:dyDescent="0.2">
      <c r="B13" s="140" t="str">
        <f>IF(D13="","",IF(D13&gt;F13,3)+IF(D13=F13,2,1))</f>
        <v/>
      </c>
      <c r="C13" s="16" t="str">
        <f>Q13</f>
        <v>DPC 2</v>
      </c>
      <c r="D13" s="28"/>
      <c r="E13" s="17" t="str">
        <f>Q12</f>
        <v>Pont de poitte 1</v>
      </c>
      <c r="F13" s="29"/>
      <c r="G13" s="140" t="str">
        <f>IF(F13="","",IF(F13&gt;D13,3)+IF(F13=D13,2,1))</f>
        <v/>
      </c>
      <c r="H13" s="22"/>
      <c r="I13" s="140" t="str">
        <f t="shared" si="0"/>
        <v/>
      </c>
      <c r="J13" s="16" t="str">
        <f>Q9</f>
        <v>Ney Pétanque 1</v>
      </c>
      <c r="K13" s="28"/>
      <c r="L13" s="17" t="str">
        <f>Q12</f>
        <v>Pont de poitte 1</v>
      </c>
      <c r="M13" s="29"/>
      <c r="N13" s="140" t="str">
        <f>IF(M13="","",IF(M13&gt;K13,3)+IF(M13=K13,2,1))</f>
        <v/>
      </c>
      <c r="P13" s="10">
        <v>7</v>
      </c>
      <c r="Q13" s="65" t="str">
        <f>'liste équipes'!K10</f>
        <v>DPC 2</v>
      </c>
    </row>
    <row r="14" spans="1:17" x14ac:dyDescent="0.2">
      <c r="B14" s="140" t="str">
        <f>IF(D14="","",IF(D14&gt;F14,3)+IF(D14=F14,2,1))</f>
        <v/>
      </c>
      <c r="C14" s="30" t="str">
        <f>Q14</f>
        <v xml:space="preserve">DPC  </v>
      </c>
      <c r="D14" s="31"/>
      <c r="E14" s="32" t="str">
        <f>Q11</f>
        <v>Champagnole 2</v>
      </c>
      <c r="F14" s="33"/>
      <c r="G14" s="140" t="str">
        <f>IF(F14="","",IF(F14&gt;D14,3)+IF(F14=D14,2,1))</f>
        <v/>
      </c>
      <c r="H14" s="22"/>
      <c r="I14" s="140" t="str">
        <f t="shared" si="0"/>
        <v/>
      </c>
      <c r="J14" s="30" t="str">
        <f>Q14</f>
        <v xml:space="preserve">DPC  </v>
      </c>
      <c r="K14" s="31"/>
      <c r="L14" s="32" t="str">
        <f>Q10</f>
        <v>Mont sous Vaudrey 3</v>
      </c>
      <c r="M14" s="33"/>
      <c r="N14" s="140" t="str">
        <f>IF(M14="","",IF(M14&gt;K14,3)+IF(M14=K14,2,1))</f>
        <v/>
      </c>
      <c r="P14" s="10">
        <v>8</v>
      </c>
      <c r="Q14" s="65" t="str">
        <f>'liste équipes'!K11</f>
        <v xml:space="preserve">DPC  </v>
      </c>
    </row>
    <row r="15" spans="1:17" x14ac:dyDescent="0.2">
      <c r="B15" s="140"/>
      <c r="C15" s="15"/>
      <c r="D15" s="140"/>
      <c r="E15" s="15"/>
      <c r="F15" s="140"/>
      <c r="G15" s="140"/>
      <c r="H15" s="22"/>
      <c r="I15" s="140"/>
      <c r="J15" s="15"/>
      <c r="K15" s="140"/>
      <c r="L15" s="15"/>
      <c r="M15" s="140"/>
      <c r="N15" s="140" t="str">
        <f>IF(M15="","",IF(M15&gt;K15,3)+IF(M15=K15,1,0))</f>
        <v/>
      </c>
    </row>
    <row r="16" spans="1:17" x14ac:dyDescent="0.2">
      <c r="B16" s="140" t="str">
        <f>IF(D16="","",IF(D16&gt;F16,3)+IF(D16=F16,2,1))</f>
        <v/>
      </c>
      <c r="C16" s="175" t="s">
        <v>11</v>
      </c>
      <c r="D16" s="176"/>
      <c r="E16" s="177" t="d">
        <v>2025-07-24</v>
      </c>
      <c r="F16" s="178"/>
      <c r="G16" s="140" t="str">
        <f>IF(F16="","",IF(F16&gt;D16,3)+IF(F16=D16,2,1))</f>
        <v/>
      </c>
      <c r="H16" s="22"/>
      <c r="I16" s="140" t="str">
        <f>IF(K16="","",IF(K16&gt;M16,3)+IF(K16=M16,2,1))</f>
        <v/>
      </c>
      <c r="J16" s="175" t="s">
        <v>13</v>
      </c>
      <c r="K16" s="176"/>
      <c r="L16" s="177" t="d">
        <v>2025-08-05</v>
      </c>
      <c r="M16" s="178"/>
      <c r="N16" s="140"/>
      <c r="Q16"/>
    </row>
    <row r="17" spans="2:17" x14ac:dyDescent="0.2">
      <c r="B17" s="140" t="str">
        <f>IF(D17="","",IF(D17&gt;F17,3)+IF(D17=F17,2,1))</f>
        <v/>
      </c>
      <c r="C17" s="24" t="str">
        <f>Q13</f>
        <v>DPC 2</v>
      </c>
      <c r="D17" s="25"/>
      <c r="E17" s="26" t="str">
        <f>Q7</f>
        <v>Salins</v>
      </c>
      <c r="F17" s="27"/>
      <c r="G17" s="140" t="str">
        <f>IF(F17="","",IF(F17&gt;D17,3)+IF(F17=D17,2,1))</f>
        <v/>
      </c>
      <c r="H17" s="22"/>
      <c r="I17" s="140" t="str">
        <f>IF(K17="","",IF(K17&gt;M17,3)+IF(K17=M17,2,1))</f>
        <v/>
      </c>
      <c r="J17" s="24" t="str">
        <f>Q7</f>
        <v>Salins</v>
      </c>
      <c r="K17" s="25"/>
      <c r="L17" s="26" t="str">
        <f>Q12</f>
        <v>Pont de poitte 1</v>
      </c>
      <c r="M17" s="27"/>
      <c r="N17" s="140" t="str">
        <f>IF(M17="","",IF(M17&gt;K17,3)+IF(M17=K17,2,1))</f>
        <v/>
      </c>
      <c r="Q17"/>
    </row>
    <row r="18" spans="2:17" x14ac:dyDescent="0.2">
      <c r="B18" s="140" t="str">
        <f>IF(D18="","",IF(D18&gt;F18,3)+IF(D18=F18,2,1))</f>
        <v/>
      </c>
      <c r="C18" s="16" t="str">
        <f>Q8</f>
        <v>ABJ</v>
      </c>
      <c r="D18" s="28"/>
      <c r="E18" s="17" t="str">
        <f>Q11</f>
        <v>Champagnole 2</v>
      </c>
      <c r="F18" s="29"/>
      <c r="G18" s="140" t="str">
        <f>IF(F18="","",IF(F18&gt;D18,3)+IF(F18=D18,2,1))</f>
        <v/>
      </c>
      <c r="H18" s="22"/>
      <c r="I18" s="140" t="str">
        <f>IF(K18="","",IF(K18&gt;M18,3)+IF(K18=M18,2,1))</f>
        <v/>
      </c>
      <c r="J18" s="16" t="str">
        <f>Q11</f>
        <v>Champagnole 2</v>
      </c>
      <c r="K18" s="28"/>
      <c r="L18" s="17" t="str">
        <f>Q10</f>
        <v>Mont sous Vaudrey 3</v>
      </c>
      <c r="M18" s="29"/>
      <c r="N18" s="140" t="str">
        <f>IF(M18="","",IF(M18&gt;K18,3)+IF(M18=K18,2,1))</f>
        <v/>
      </c>
      <c r="Q18"/>
    </row>
    <row r="19" spans="2:17" x14ac:dyDescent="0.2">
      <c r="B19" s="140" t="str">
        <f>IF(D19="","",IF(D19&gt;F19,3)+IF(D19=F19,2,1))</f>
        <v/>
      </c>
      <c r="C19" s="16" t="str">
        <f>Q10</f>
        <v>Mont sous Vaudrey 3</v>
      </c>
      <c r="D19" s="28"/>
      <c r="E19" s="17" t="str">
        <f>Q12</f>
        <v>Pont de poitte 1</v>
      </c>
      <c r="F19" s="29"/>
      <c r="G19" s="140" t="str">
        <f>IF($F19="","",IF($F19&gt;$D19,3)+IF($F19=$D19,2,1))</f>
        <v/>
      </c>
      <c r="H19" s="22"/>
      <c r="I19" s="140" t="str">
        <f>IF(K19="","",IF(K19&gt;M19,3)+IF(K19=M19,2,1))</f>
        <v/>
      </c>
      <c r="J19" s="16" t="str">
        <f>Q9</f>
        <v>Ney Pétanque 1</v>
      </c>
      <c r="K19" s="28"/>
      <c r="L19" s="17" t="str">
        <f>Q13</f>
        <v>DPC 2</v>
      </c>
      <c r="M19" s="29"/>
      <c r="N19" s="140" t="str">
        <f>IF(M19="","",IF(M19&gt;K19,3)+IF(M19=K19,2,1))</f>
        <v/>
      </c>
      <c r="Q19"/>
    </row>
    <row r="20" spans="2:17" x14ac:dyDescent="0.2">
      <c r="B20" s="140" t="str">
        <f>IF(D20="","",IF(D20&gt;F20,3)+IF(D20=F20,2,1))</f>
        <v/>
      </c>
      <c r="C20" s="30" t="str">
        <f>Q14</f>
        <v xml:space="preserve">DPC  </v>
      </c>
      <c r="D20" s="31"/>
      <c r="E20" s="32" t="str">
        <f>Q9</f>
        <v>Ney Pétanque 1</v>
      </c>
      <c r="F20" s="33"/>
      <c r="G20" s="140" t="str">
        <f>IF(F20="","",IF(F20&gt;D20,3)+IF(F20=D20,2,1))</f>
        <v/>
      </c>
      <c r="H20" s="22"/>
      <c r="I20" s="140" t="str">
        <f>IF(K20="","",IF(K20&gt;M20,3)+IF(K20=M20,2,1))</f>
        <v/>
      </c>
      <c r="J20" s="30" t="str">
        <f>Q8</f>
        <v>ABJ</v>
      </c>
      <c r="K20" s="31"/>
      <c r="L20" s="32" t="str">
        <f>Q14</f>
        <v xml:space="preserve">DPC  </v>
      </c>
      <c r="M20" s="33"/>
      <c r="Q20"/>
    </row>
    <row r="21" spans="2:17" x14ac:dyDescent="0.2">
      <c r="B21" s="140"/>
      <c r="C21" s="15"/>
      <c r="D21" s="140"/>
      <c r="E21" s="15"/>
      <c r="F21" s="140"/>
      <c r="G21" s="140"/>
      <c r="H21" s="22"/>
      <c r="I21" s="140"/>
      <c r="J21" s="15"/>
      <c r="K21" s="140"/>
      <c r="L21" s="15"/>
      <c r="M21" s="140"/>
      <c r="Q21"/>
    </row>
    <row r="22" spans="2:17" x14ac:dyDescent="0.2">
      <c r="B22" s="140" t="str">
        <f>IF(D22="","",IF(D22&gt;F22,3)+IF(D22=F22,2,1))</f>
        <v/>
      </c>
      <c r="C22" s="132" t="s">
        <v>15</v>
      </c>
      <c r="D22" s="133"/>
      <c r="E22" s="134" t="d">
        <v>2025-09-15</v>
      </c>
      <c r="F22" s="135"/>
      <c r="G22" s="140" t="str">
        <f>IF(F22="","",IF(F22&gt;D22,3)+IF(F22=D22,2,1))</f>
        <v/>
      </c>
      <c r="H22" s="22"/>
      <c r="I22" s="140" t="str">
        <f>IF(K22="","",IF(K22&gt;M22,3)+IF(K22=M22,2,1))</f>
        <v/>
      </c>
      <c r="J22" s="22"/>
      <c r="K22" s="22"/>
      <c r="L22" s="66"/>
      <c r="M22" s="22"/>
      <c r="Q22"/>
    </row>
    <row r="23" spans="2:17" x14ac:dyDescent="0.2">
      <c r="B23" s="140" t="str">
        <f>IF(D23="","",IF(D23&gt;F23,3)+IF(D23=F23,2,1))</f>
        <v/>
      </c>
      <c r="C23" s="24" t="str">
        <f>Q12</f>
        <v>Pont de poitte 1</v>
      </c>
      <c r="D23" s="25"/>
      <c r="E23" s="26" t="str">
        <f>Q8</f>
        <v>ABJ</v>
      </c>
      <c r="F23" s="27"/>
      <c r="G23" s="140" t="str">
        <f>IF(F23="","",IF(F23&gt;D23,3)+IF(F23=D23,2,1))</f>
        <v/>
      </c>
      <c r="H23" s="22"/>
      <c r="I23" s="22"/>
      <c r="J23" s="22"/>
      <c r="K23" s="22"/>
      <c r="L23" s="22"/>
      <c r="M23" s="22"/>
      <c r="Q23"/>
    </row>
    <row r="24" spans="2:17" x14ac:dyDescent="0.2">
      <c r="B24" s="140" t="str">
        <f>IF(D24="","",IF(D24&gt;F24,3)+IF(D24=F24,2,1))</f>
        <v/>
      </c>
      <c r="C24" s="16" t="str">
        <f>Q13</f>
        <v>DPC 2</v>
      </c>
      <c r="D24" s="28"/>
      <c r="E24" s="17" t="str">
        <f>Q10</f>
        <v>Mont sous Vaudrey 3</v>
      </c>
      <c r="F24" s="29"/>
      <c r="G24" s="140" t="str">
        <f>IF(F24="","",IF(F24&gt;D24,3)+IF(F24=D24,2,1))</f>
        <v/>
      </c>
      <c r="H24" s="22"/>
      <c r="I24" s="22"/>
      <c r="J24" s="22"/>
      <c r="K24" s="22"/>
      <c r="L24" s="22"/>
      <c r="M24" s="22"/>
      <c r="Q24"/>
    </row>
    <row r="25" spans="2:17" x14ac:dyDescent="0.2">
      <c r="B25" s="140" t="str">
        <f>IF(D25="","",IF(D25&gt;F25,3)+IF(D25=F25,2,1))</f>
        <v/>
      </c>
      <c r="C25" s="16" t="str">
        <f>Q9</f>
        <v>Ney Pétanque 1</v>
      </c>
      <c r="D25" s="28"/>
      <c r="E25" s="17" t="str">
        <f>Q11</f>
        <v>Champagnole 2</v>
      </c>
      <c r="F25" s="29"/>
      <c r="G25" s="140" t="str">
        <f>IF(F25="","",IF(F25&gt;D25,3)+IF(F25=D25,2,1))</f>
        <v/>
      </c>
      <c r="H25" s="22"/>
      <c r="I25" s="22"/>
      <c r="J25" s="22"/>
      <c r="K25" s="22"/>
      <c r="L25" s="22"/>
      <c r="M25" s="22"/>
      <c r="Q25"/>
    </row>
    <row r="26" spans="2:17" x14ac:dyDescent="0.2">
      <c r="B26" s="140" t="str">
        <f>IF(D26="","",IF(D26&gt;F26,3)+IF(D26=F26,2,1))</f>
        <v/>
      </c>
      <c r="C26" s="30" t="str">
        <f>Q14</f>
        <v xml:space="preserve">DPC  </v>
      </c>
      <c r="D26" s="31"/>
      <c r="E26" s="32" t="str">
        <f>Q7</f>
        <v>Salins</v>
      </c>
      <c r="F26" s="33"/>
      <c r="G26" s="140" t="str">
        <f>IF(F26="","",IF(F26&gt;D26,3)+IF(F26=D26,2,1))</f>
        <v/>
      </c>
      <c r="H26" s="22"/>
      <c r="I26" s="22"/>
      <c r="J26" s="22"/>
      <c r="K26" s="22"/>
      <c r="L26" s="22"/>
      <c r="M26" s="22"/>
    </row>
    <row r="29" spans="2:17" ht="91.9" customHeight="1" x14ac:dyDescent="0.2"/>
  </sheetData>
  <sheetProtection selectLockedCells="1" selectUnlockedCells="1"/>
  <mergeCells count="15">
    <mergeCell ref="C1:O1"/>
    <mergeCell ref="C2:L2"/>
    <mergeCell ref="C4:D4"/>
    <mergeCell ref="E4:F4"/>
    <mergeCell ref="J4:K4"/>
    <mergeCell ref="L4:M4"/>
    <mergeCell ref="Q5:Q6"/>
    <mergeCell ref="C16:D16"/>
    <mergeCell ref="E16:F16"/>
    <mergeCell ref="J16:K16"/>
    <mergeCell ref="L16:M16"/>
    <mergeCell ref="C10:D10"/>
    <mergeCell ref="E10:F10"/>
    <mergeCell ref="J10:K10"/>
    <mergeCell ref="L10:M10"/>
  </mergeCells>
  <conditionalFormatting sqref="D1 K1:K3 D3 K27:K65536">
    <cfRule type="cellIs" dxfId="110" priority="25" stopIfTrue="1" operator="greaterThan">
      <formula>F1</formula>
    </cfRule>
    <cfRule type="cellIs" dxfId="109" priority="26" stopIfTrue="1" operator="lessThan">
      <formula>F1</formula>
    </cfRule>
    <cfRule type="cellIs" dxfId="108" priority="27" stopIfTrue="1" operator="equal">
      <formula>F1</formula>
    </cfRule>
  </conditionalFormatting>
  <conditionalFormatting sqref="D5:D9 K5:K9 D11:D15 K11:K15 D17:D21 K17:K22 D23:D65536">
    <cfRule type="cellIs" dxfId="107" priority="4" stopIfTrue="1" operator="greaterThan">
      <formula>F5</formula>
    </cfRule>
    <cfRule type="cellIs" dxfId="106" priority="5" stopIfTrue="1" operator="lessThan">
      <formula>F5</formula>
    </cfRule>
    <cfRule type="cellIs" dxfId="105" priority="6" stopIfTrue="1" operator="equal">
      <formula>F5</formula>
    </cfRule>
  </conditionalFormatting>
  <conditionalFormatting sqref="F1:H3 M1:O3 O22:O65536 F27:H65536 M27:N65536">
    <cfRule type="cellIs" dxfId="104" priority="22" stopIfTrue="1" operator="greaterThan">
      <formula>D1</formula>
    </cfRule>
    <cfRule type="cellIs" dxfId="103" priority="23" stopIfTrue="1" operator="lessThan">
      <formula>D1</formula>
    </cfRule>
    <cfRule type="cellIs" dxfId="102" priority="24" stopIfTrue="1" operator="equal">
      <formula>D1</formula>
    </cfRule>
  </conditionalFormatting>
  <conditionalFormatting sqref="G4 F5:F9 M5:M9 G9:G10 F11:F15 M11:M15 F17:F21 M17:M22 F23:F26">
    <cfRule type="cellIs" dxfId="101" priority="1" stopIfTrue="1" operator="greaterThan">
      <formula>D4</formula>
    </cfRule>
    <cfRule type="cellIs" dxfId="100" priority="2" stopIfTrue="1" operator="lessThan">
      <formula>D4</formula>
    </cfRule>
    <cfRule type="cellIs" dxfId="99" priority="3" stopIfTrue="1" operator="equal">
      <formula>D4</formula>
    </cfRule>
  </conditionalFormatting>
  <conditionalFormatting sqref="N4 N9:N10">
    <cfRule type="cellIs" dxfId="98" priority="7" stopIfTrue="1" operator="greaterThan">
      <formula>L4</formula>
    </cfRule>
    <cfRule type="cellIs" dxfId="97" priority="8" stopIfTrue="1" operator="lessThan">
      <formula>L4</formula>
    </cfRule>
    <cfRule type="cellIs" dxfId="96" priority="9" stopIfTrue="1" operator="equal">
      <formula>L4</formula>
    </cfRule>
  </conditionalFormatting>
  <pageMargins left="0.39370078740157483" right="0.39370078740157483" top="0.39370078740157483" bottom="0.39370078740157483" header="0" footer="0"/>
  <pageSetup paperSize="9" orientation="landscape" horizontalDpi="4294967293" r:id="rId1"/>
  <headerFooter alignWithMargins="0"/>
  <drawing r:id="rId2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23">
    <tabColor theme="5" tint="-0.249977111117893"/>
  </sheetPr>
  <dimension ref="A1:Q29"/>
  <sheetViews>
    <sheetView zoomScaleNormal="100" workbookViewId="0">
      <selection activeCell="U23" sqref="U23"/>
    </sheetView>
  </sheetViews>
  <sheetFormatPr baseColWidth="10" defaultColWidth="11.42578125" defaultRowHeight="12.75" x14ac:dyDescent="0.2"/>
  <cols>
    <col min="1" max="2" width="2.28515625" style="1" customWidth="1"/>
    <col min="3" max="3" width="15.7109375" style="1" customWidth="1"/>
    <col min="4" max="4" width="4.7109375" style="1" customWidth="1"/>
    <col min="5" max="5" width="15.7109375" style="1" customWidth="1"/>
    <col min="6" max="6" width="4.5703125" style="1" customWidth="1"/>
    <col min="7" max="8" width="2.42578125" style="1" customWidth="1"/>
    <col min="9" max="9" width="4.42578125" style="1" customWidth="1"/>
    <col min="10" max="10" width="15.7109375" style="1" customWidth="1"/>
    <col min="11" max="11" width="4.7109375" style="1" customWidth="1"/>
    <col min="12" max="12" width="15.7109375" style="1" customWidth="1"/>
    <col min="13" max="13" width="4.28515625" style="1" customWidth="1"/>
    <col min="14" max="14" width="5.140625" style="1" customWidth="1"/>
    <col min="15" max="15" width="2.28515625" style="1" customWidth="1"/>
    <col min="16" max="16" width="3.7109375" style="1" hidden="1" customWidth="1"/>
    <col min="17" max="17" width="19.28515625" style="1" hidden="1" customWidth="1"/>
    <col min="18" max="18" width="11.42578125" style="1" customWidth="1"/>
    <col min="19" max="16384" width="11.42578125" style="1"/>
  </cols>
  <sheetData>
    <row r="1" spans="1:17" ht="20.25" x14ac:dyDescent="0.3">
      <c r="C1" s="173" t="str">
        <f>'Promotion 1'!C1:O1</f>
        <v>Championnat Des Clubs - Année 2025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7" ht="20.25" customHeight="1" x14ac:dyDescent="0.3">
      <c r="C2" s="173" t="s">
        <v>46</v>
      </c>
      <c r="D2" s="173"/>
      <c r="E2" s="173"/>
      <c r="F2" s="173"/>
      <c r="G2" s="173"/>
      <c r="H2" s="173"/>
      <c r="I2" s="173"/>
      <c r="J2" s="173"/>
      <c r="K2" s="173"/>
      <c r="L2" s="173"/>
      <c r="M2" s="131"/>
      <c r="N2" s="131"/>
      <c r="O2" s="131"/>
    </row>
    <row r="3" spans="1:17" ht="15" customHeight="1" x14ac:dyDescent="0.2"/>
    <row r="4" spans="1:17" x14ac:dyDescent="0.2">
      <c r="B4" s="22"/>
      <c r="C4" s="175" t="s">
        <v>2</v>
      </c>
      <c r="D4" s="176"/>
      <c r="E4" s="177" t="d">
        <f>'Vétéran 1'!E4</f>
        <v>2025-05-06</v>
      </c>
      <c r="F4" s="178"/>
      <c r="H4" s="22"/>
      <c r="I4" s="22"/>
      <c r="J4" s="175" t="s">
        <v>47</v>
      </c>
      <c r="K4" s="176"/>
      <c r="L4" s="177" t="d">
        <f>'Vétéran 1'!L4</f>
        <v>2025-05-27</v>
      </c>
      <c r="M4" s="178"/>
      <c r="N4" s="22"/>
    </row>
    <row r="5" spans="1:17" x14ac:dyDescent="0.2">
      <c r="A5"/>
      <c r="B5" s="140" t="str">
        <f>IF(D5="","",IF(D5&gt;F5,3)+IF(D5=F5,2,1))</f>
        <v/>
      </c>
      <c r="C5" s="24" t="str">
        <f>Q7</f>
        <v>Champagnole 1</v>
      </c>
      <c r="D5" s="25"/>
      <c r="E5" s="26" t="str">
        <f>Q9</f>
        <v>Clairvaux</v>
      </c>
      <c r="F5" s="27"/>
      <c r="G5" s="140" t="str">
        <f>IF(F5="","",IF(F5&gt;D5,3)+IF(F5=D5,2,1))</f>
        <v/>
      </c>
      <c r="H5" s="22"/>
      <c r="I5" s="140" t="str">
        <f>IF($K5="","",IF($K5&gt;$M5,3)+IF($K5=$M5,2,1))</f>
        <v/>
      </c>
      <c r="J5" s="24" t="str">
        <f>Q7</f>
        <v>Champagnole 1</v>
      </c>
      <c r="K5" s="25"/>
      <c r="L5" s="26" t="str">
        <f>Q8</f>
        <v>Champvans 2</v>
      </c>
      <c r="M5" s="27"/>
      <c r="N5" s="140" t="str">
        <f>IF(M5="","",IF(M5&gt;K5,3)+IF(M5=K5,2,1))</f>
        <v/>
      </c>
      <c r="Q5" s="187" t="s">
        <v>6</v>
      </c>
    </row>
    <row r="6" spans="1:17" x14ac:dyDescent="0.2">
      <c r="A6"/>
      <c r="B6" s="140" t="str">
        <f>IF(D6="","",IF(D6&gt;F6,3)+IF(D6=F6,2,1))</f>
        <v/>
      </c>
      <c r="C6" s="16" t="str">
        <f>Q8</f>
        <v>Champvans 2</v>
      </c>
      <c r="D6" s="28"/>
      <c r="E6" s="17" t="str">
        <f>Q10</f>
        <v>PBJ 1</v>
      </c>
      <c r="F6" s="29"/>
      <c r="G6" s="140" t="str">
        <f>IF(F6="","",IF(F6&gt;D6,3)+IF(F6=D6,2,1))</f>
        <v/>
      </c>
      <c r="H6" s="22"/>
      <c r="I6" s="140" t="str">
        <f>IF(K6="","",IF(K6&gt;M6,3)+IF(K6=M6,2,1))</f>
        <v/>
      </c>
      <c r="J6" s="16" t="str">
        <f>Q9</f>
        <v>Clairvaux</v>
      </c>
      <c r="K6" s="28"/>
      <c r="L6" s="17" t="str">
        <f>Q10</f>
        <v>PBJ 1</v>
      </c>
      <c r="M6" s="29"/>
      <c r="N6" s="140" t="str">
        <f>IF(M6="","",IF(M6&gt;K6,3)+IF(M6=K6,2,1))</f>
        <v/>
      </c>
      <c r="Q6" s="188"/>
    </row>
    <row r="7" spans="1:17" x14ac:dyDescent="0.2">
      <c r="A7"/>
      <c r="B7" s="140" t="str">
        <f>IF(D7="","",IF(D7&gt;F7,3)+IF(D7=F7,2,1))</f>
        <v/>
      </c>
      <c r="C7" s="16" t="str">
        <f>Q11</f>
        <v>Orgelet</v>
      </c>
      <c r="D7" s="28"/>
      <c r="E7" s="17" t="str">
        <f>Q12</f>
        <v>Morez</v>
      </c>
      <c r="F7" s="29"/>
      <c r="G7" s="140" t="str">
        <f>IF(F7="","",IF(F7&gt;D7,3)+IF(F7=D7,2,1))</f>
        <v/>
      </c>
      <c r="H7" s="22"/>
      <c r="I7" s="140" t="str">
        <f>IF(K7="","",IF(K7&gt;M7,3)+IF(K7=M7,2,1))</f>
        <v/>
      </c>
      <c r="J7" s="16" t="str">
        <f>+Q12</f>
        <v>Morez</v>
      </c>
      <c r="K7" s="28"/>
      <c r="L7" s="17" t="str">
        <f>Q14</f>
        <v>Ney pétanque 2</v>
      </c>
      <c r="M7" s="29"/>
      <c r="N7" s="140" t="str">
        <f>IF(M7="","",IF(M7&gt;K7,3)+IF(M7=K7,2,1))</f>
        <v/>
      </c>
      <c r="P7" s="10">
        <v>1</v>
      </c>
      <c r="Q7" s="65" t="str">
        <f>'liste équipes'!L4</f>
        <v>Champagnole 1</v>
      </c>
    </row>
    <row r="8" spans="1:17" x14ac:dyDescent="0.2">
      <c r="A8"/>
      <c r="B8" s="140" t="str">
        <f>IF(D8="","",IF(D8&gt;F8,3)+IF(D8=F8,2,1))</f>
        <v/>
      </c>
      <c r="C8" s="30" t="str">
        <f>Q14</f>
        <v>Ney pétanque 2</v>
      </c>
      <c r="D8" s="31"/>
      <c r="E8" s="32" t="str">
        <f>Q13</f>
        <v>Montmorot 3</v>
      </c>
      <c r="F8" s="33"/>
      <c r="G8" s="140" t="str">
        <f>IF(F8="","",IF(F8&gt;D8,3)+IF(F8=D8,2,1))</f>
        <v/>
      </c>
      <c r="H8" s="22"/>
      <c r="I8" s="140" t="str">
        <f>IF(K8="","",IF(K8&gt;M8,3)+IF(K8=M8,2,1))</f>
        <v/>
      </c>
      <c r="J8" s="30" t="str">
        <f>Q11</f>
        <v>Orgelet</v>
      </c>
      <c r="K8" s="31"/>
      <c r="L8" s="32" t="str">
        <f>Q13</f>
        <v>Montmorot 3</v>
      </c>
      <c r="M8" s="33"/>
      <c r="N8" s="140" t="str">
        <f>IF(M8="","",IF(M8&gt;K8,3)+IF(M8=K8,2,1))</f>
        <v/>
      </c>
      <c r="P8" s="10">
        <v>2</v>
      </c>
      <c r="Q8" s="65" t="str">
        <f>'liste équipes'!L5</f>
        <v>Champvans 2</v>
      </c>
    </row>
    <row r="9" spans="1:17" x14ac:dyDescent="0.2">
      <c r="B9" s="22"/>
      <c r="C9" s="22"/>
      <c r="D9" s="22"/>
      <c r="E9" s="22"/>
      <c r="F9" s="22"/>
      <c r="G9" s="22"/>
      <c r="H9" s="22"/>
      <c r="I9" s="140" t="str">
        <f t="shared" ref="I9:I14" si="0">IF(K9="","",IF(K9&gt;M9,3)+IF(K9=M9,2,1))</f>
        <v/>
      </c>
      <c r="J9" s="22"/>
      <c r="K9" s="22"/>
      <c r="L9" s="22"/>
      <c r="M9" s="22"/>
      <c r="P9" s="10">
        <v>3</v>
      </c>
      <c r="Q9" s="65" t="str">
        <f>'liste équipes'!L6</f>
        <v>Clairvaux</v>
      </c>
    </row>
    <row r="10" spans="1:17" x14ac:dyDescent="0.2">
      <c r="B10" s="22"/>
      <c r="C10" s="175" t="s">
        <v>7</v>
      </c>
      <c r="D10" s="176"/>
      <c r="E10" s="177" t="d">
        <f>'Vétéran 1'!E10</f>
        <v>2025-06-24</v>
      </c>
      <c r="F10" s="178"/>
      <c r="G10" s="22"/>
      <c r="H10" s="22"/>
      <c r="I10" s="140" t="str">
        <f t="shared" si="0"/>
        <v/>
      </c>
      <c r="J10" s="175" t="s">
        <v>9</v>
      </c>
      <c r="K10" s="176"/>
      <c r="L10" s="177" t="d">
        <f>'Vétéran 1'!L10</f>
        <v>2025-07-15</v>
      </c>
      <c r="M10" s="178"/>
      <c r="P10" s="10">
        <v>4</v>
      </c>
      <c r="Q10" s="65" t="str">
        <f>'liste équipes'!L7</f>
        <v>PBJ 1</v>
      </c>
    </row>
    <row r="11" spans="1:17" x14ac:dyDescent="0.2">
      <c r="B11" s="140" t="str">
        <f>IF($D11="","",IF($D11&gt;$F11,3)+IF($D11=$F11,2,1))</f>
        <v/>
      </c>
      <c r="C11" s="24" t="str">
        <f>Q10</f>
        <v>PBJ 1</v>
      </c>
      <c r="D11" s="25"/>
      <c r="E11" s="26" t="str">
        <f>Q7</f>
        <v>Champagnole 1</v>
      </c>
      <c r="F11" s="27"/>
      <c r="G11" s="140" t="str">
        <f>IF($F11="","",IF($F11&gt;$D11,3)+IF($F11=$D11,2,1))</f>
        <v/>
      </c>
      <c r="H11" s="22"/>
      <c r="I11" s="140" t="str">
        <f t="shared" si="0"/>
        <v/>
      </c>
      <c r="J11" s="24" t="str">
        <f>Q7</f>
        <v>Champagnole 1</v>
      </c>
      <c r="K11" s="25"/>
      <c r="L11" s="26" t="str">
        <f>Q11</f>
        <v>Orgelet</v>
      </c>
      <c r="M11" s="27"/>
      <c r="N11" s="140" t="str">
        <f>IF(M11="","",IF(M11&gt;K11,3)+IF(M11=K11,2,1))</f>
        <v/>
      </c>
      <c r="P11" s="10">
        <v>5</v>
      </c>
      <c r="Q11" s="65" t="str">
        <f>'liste équipes'!L8</f>
        <v>Orgelet</v>
      </c>
    </row>
    <row r="12" spans="1:17" x14ac:dyDescent="0.2">
      <c r="B12" s="140" t="str">
        <f>IF(D12="","",IF(D12&gt;F12,3)+IF(D12=F12,2,1))</f>
        <v/>
      </c>
      <c r="C12" s="16" t="str">
        <f>Q8</f>
        <v>Champvans 2</v>
      </c>
      <c r="D12" s="28"/>
      <c r="E12" s="17" t="str">
        <f>Q9</f>
        <v>Clairvaux</v>
      </c>
      <c r="F12" s="29"/>
      <c r="G12" s="140" t="str">
        <f>IF(F12="","",IF(F12&gt;D12,3)+IF(F12=D12,2,1))</f>
        <v/>
      </c>
      <c r="H12" s="22"/>
      <c r="I12" s="140" t="str">
        <f t="shared" si="0"/>
        <v/>
      </c>
      <c r="J12" s="16" t="str">
        <f>Q13</f>
        <v>Montmorot 3</v>
      </c>
      <c r="K12" s="28"/>
      <c r="L12" s="17" t="str">
        <f>Q8</f>
        <v>Champvans 2</v>
      </c>
      <c r="M12" s="29"/>
      <c r="N12" s="140" t="str">
        <f>IF(M12="","",IF(M12&gt;K12,3)+IF(M12=K12,2,1))</f>
        <v/>
      </c>
      <c r="P12" s="10">
        <v>6</v>
      </c>
      <c r="Q12" s="65" t="str">
        <f>'liste équipes'!L9</f>
        <v>Morez</v>
      </c>
    </row>
    <row r="13" spans="1:17" x14ac:dyDescent="0.2">
      <c r="B13" s="140" t="str">
        <f>IF(D13="","",IF(D13&gt;F13,3)+IF(D13=F13,2,1))</f>
        <v/>
      </c>
      <c r="C13" s="16" t="str">
        <f>Q12</f>
        <v>Morez</v>
      </c>
      <c r="D13" s="28"/>
      <c r="E13" s="17" t="str">
        <f>Q13</f>
        <v>Montmorot 3</v>
      </c>
      <c r="F13" s="29"/>
      <c r="G13" s="140" t="str">
        <f>IF(F13="","",IF(F13&gt;D13,3)+IF(F13=D13,2,1))</f>
        <v/>
      </c>
      <c r="H13" s="22"/>
      <c r="I13" s="140" t="str">
        <f t="shared" si="0"/>
        <v/>
      </c>
      <c r="J13" s="16" t="str">
        <f>Q9</f>
        <v>Clairvaux</v>
      </c>
      <c r="K13" s="28"/>
      <c r="L13" s="17" t="str">
        <f>Q12</f>
        <v>Morez</v>
      </c>
      <c r="M13" s="29"/>
      <c r="N13" s="140" t="str">
        <f>IF(M13="","",IF(M13&gt;K13,3)+IF(M13=K13,2,1))</f>
        <v/>
      </c>
      <c r="P13" s="10">
        <v>7</v>
      </c>
      <c r="Q13" s="65" t="str">
        <f>'liste équipes'!L10</f>
        <v>Montmorot 3</v>
      </c>
    </row>
    <row r="14" spans="1:17" x14ac:dyDescent="0.2">
      <c r="B14" s="140" t="str">
        <f>IF(D14="","",IF(D14&gt;F14,3)+IF(D14=F14,2,1))</f>
        <v/>
      </c>
      <c r="C14" s="30" t="str">
        <f>Q11</f>
        <v>Orgelet</v>
      </c>
      <c r="D14" s="31"/>
      <c r="E14" s="32" t="str">
        <f>Q14</f>
        <v>Ney pétanque 2</v>
      </c>
      <c r="F14" s="33"/>
      <c r="G14" s="140" t="str">
        <f>IF(F14="","",IF(F14&gt;D14,3)+IF(F14=D14,2,1))</f>
        <v/>
      </c>
      <c r="H14" s="22"/>
      <c r="I14" s="140" t="str">
        <f t="shared" si="0"/>
        <v/>
      </c>
      <c r="J14" s="30" t="str">
        <f>Q14</f>
        <v>Ney pétanque 2</v>
      </c>
      <c r="K14" s="31"/>
      <c r="L14" s="32" t="str">
        <f>Q10</f>
        <v>PBJ 1</v>
      </c>
      <c r="M14" s="33"/>
      <c r="N14" s="140" t="str">
        <f>IF(M14="","",IF(M14&gt;K14,3)+IF(M14=K14,2,1))</f>
        <v/>
      </c>
      <c r="P14" s="10">
        <v>8</v>
      </c>
      <c r="Q14" s="65" t="str">
        <f>'liste équipes'!L11</f>
        <v>Ney pétanque 2</v>
      </c>
    </row>
    <row r="15" spans="1:17" x14ac:dyDescent="0.2">
      <c r="B15" s="140"/>
      <c r="C15" s="15"/>
      <c r="D15" s="140"/>
      <c r="E15" s="15"/>
      <c r="F15" s="140"/>
      <c r="G15" s="140"/>
      <c r="H15" s="22"/>
      <c r="I15" s="140"/>
      <c r="J15" s="15"/>
      <c r="K15" s="140"/>
      <c r="L15" s="15"/>
      <c r="M15" s="140"/>
      <c r="N15" s="140" t="str">
        <f>IF(M15="","",IF(M15&gt;K15,3)+IF(M15=K15,1,0))</f>
        <v/>
      </c>
    </row>
    <row r="16" spans="1:17" x14ac:dyDescent="0.2">
      <c r="B16" s="140" t="str">
        <f>IF(D16="","",IF(D16&gt;F16,3)+IF(D16=F16,2,1))</f>
        <v/>
      </c>
      <c r="C16" s="175" t="s">
        <v>11</v>
      </c>
      <c r="D16" s="176"/>
      <c r="E16" s="177" t="d">
        <f>'Vétéran 1'!E16</f>
        <v>2025-07-24</v>
      </c>
      <c r="F16" s="178"/>
      <c r="G16" s="140" t="str">
        <f>IF(F16="","",IF(F16&gt;D16,3)+IF(F16=D16,2,1))</f>
        <v/>
      </c>
      <c r="H16" s="22"/>
      <c r="I16" s="140" t="str">
        <f>IF(K16="","",IF(K16&gt;M16,3)+IF(K16=M16,2,1))</f>
        <v/>
      </c>
      <c r="J16" s="175" t="s">
        <v>13</v>
      </c>
      <c r="K16" s="176"/>
      <c r="L16" s="177" t="d">
        <f>'Vétéran 1'!L16</f>
        <v>2025-08-05</v>
      </c>
      <c r="M16" s="178"/>
      <c r="N16" s="140"/>
      <c r="Q16"/>
    </row>
    <row r="17" spans="2:17" x14ac:dyDescent="0.2">
      <c r="B17" s="140" t="str">
        <f>IF(D17="","",IF(D17&gt;F17,3)+IF(D17=F17,2,1))</f>
        <v/>
      </c>
      <c r="C17" s="24" t="str">
        <f>Q13</f>
        <v>Montmorot 3</v>
      </c>
      <c r="D17" s="25"/>
      <c r="E17" s="26" t="str">
        <f>Q7</f>
        <v>Champagnole 1</v>
      </c>
      <c r="F17" s="27"/>
      <c r="G17" s="140" t="str">
        <f>IF(F17="","",IF(F17&gt;D17,3)+IF(F17=D17,2,1))</f>
        <v/>
      </c>
      <c r="H17" s="22"/>
      <c r="I17" s="140" t="str">
        <f>IF(K17="","",IF(K17&gt;M17,3)+IF(K17=M17,2,1))</f>
        <v/>
      </c>
      <c r="J17" s="24" t="str">
        <f>Q12</f>
        <v>Morez</v>
      </c>
      <c r="K17" s="25"/>
      <c r="L17" s="26" t="str">
        <f>Q7</f>
        <v>Champagnole 1</v>
      </c>
      <c r="M17" s="27"/>
      <c r="N17" s="140" t="str">
        <f>IF(M17="","",IF(M17&gt;K17,3)+IF(M17=K17,2,1))</f>
        <v/>
      </c>
      <c r="Q17" s="22"/>
    </row>
    <row r="18" spans="2:17" x14ac:dyDescent="0.2">
      <c r="B18" s="140" t="str">
        <f>IF(D18="","",IF(D18&gt;F18,3)+IF(D18=F18,2,1))</f>
        <v/>
      </c>
      <c r="C18" s="16" t="str">
        <f>Q8</f>
        <v>Champvans 2</v>
      </c>
      <c r="D18" s="28"/>
      <c r="E18" s="17" t="str">
        <f>Q11</f>
        <v>Orgelet</v>
      </c>
      <c r="F18" s="29"/>
      <c r="G18" s="140" t="str">
        <f>IF(F18="","",IF(F18&gt;D18,3)+IF(F18=D18,2,1))</f>
        <v/>
      </c>
      <c r="H18" s="22"/>
      <c r="I18" s="140" t="str">
        <f>IF(K18="","",IF(K18&gt;M18,3)+IF(K18=M18,2,1))</f>
        <v/>
      </c>
      <c r="J18" s="16" t="str">
        <f>Q11</f>
        <v>Orgelet</v>
      </c>
      <c r="K18" s="28"/>
      <c r="L18" s="17" t="str">
        <f>Q10</f>
        <v>PBJ 1</v>
      </c>
      <c r="M18" s="29"/>
      <c r="N18" s="140" t="str">
        <f>IF(M18="","",IF(M18&gt;K18,3)+IF(M18=K18,2,1))</f>
        <v/>
      </c>
      <c r="Q18" s="22"/>
    </row>
    <row r="19" spans="2:17" x14ac:dyDescent="0.2">
      <c r="B19" s="140" t="str">
        <f>IF(D19="","",IF(D19&gt;F19,3)+IF(D19=F19,2,1))</f>
        <v/>
      </c>
      <c r="C19" s="16" t="str">
        <f>Q10</f>
        <v>PBJ 1</v>
      </c>
      <c r="D19" s="28"/>
      <c r="E19" s="17" t="str">
        <f>Q12</f>
        <v>Morez</v>
      </c>
      <c r="F19" s="29"/>
      <c r="G19" s="140" t="str">
        <f>IF($F19="","",IF($F19&gt;$D19,3)+IF($F19=$D19,2,1))</f>
        <v/>
      </c>
      <c r="H19" s="22"/>
      <c r="I19" s="140" t="str">
        <f>IF(K19="","",IF(K19&gt;M19,3)+IF(K19=M19,2,1))</f>
        <v/>
      </c>
      <c r="J19" s="16" t="str">
        <f>Q13</f>
        <v>Montmorot 3</v>
      </c>
      <c r="K19" s="28"/>
      <c r="L19" s="17" t="str">
        <f>Q9</f>
        <v>Clairvaux</v>
      </c>
      <c r="M19" s="29"/>
      <c r="N19" s="140" t="str">
        <f>IF(M19="","",IF(M19&gt;K19,3)+IF(M19=K19,2,1))</f>
        <v/>
      </c>
      <c r="Q19" s="22"/>
    </row>
    <row r="20" spans="2:17" x14ac:dyDescent="0.2">
      <c r="B20" s="140" t="str">
        <f>IF(D20="","",IF(D20&gt;F20,3)+IF(D20=F20,2,1))</f>
        <v/>
      </c>
      <c r="C20" s="30" t="str">
        <f>Q14</f>
        <v>Ney pétanque 2</v>
      </c>
      <c r="D20" s="31"/>
      <c r="E20" s="32" t="str">
        <f>Q9</f>
        <v>Clairvaux</v>
      </c>
      <c r="F20" s="33"/>
      <c r="G20" s="140" t="str">
        <f>IF(F20="","",IF(F20&gt;D20,3)+IF(F20=D20,2,1))</f>
        <v/>
      </c>
      <c r="H20" s="22"/>
      <c r="I20" s="140" t="str">
        <f>IF(K20="","",IF(K20&gt;M20,3)+IF(K20=M20,2,1))</f>
        <v/>
      </c>
      <c r="J20" s="30" t="str">
        <f>Q14</f>
        <v>Ney pétanque 2</v>
      </c>
      <c r="K20" s="31"/>
      <c r="L20" s="32" t="str">
        <f>Q8</f>
        <v>Champvans 2</v>
      </c>
      <c r="M20" s="33"/>
      <c r="Q20" s="22"/>
    </row>
    <row r="21" spans="2:17" x14ac:dyDescent="0.2">
      <c r="B21" s="140"/>
      <c r="C21" s="15"/>
      <c r="D21" s="140"/>
      <c r="E21" s="15"/>
      <c r="F21" s="140"/>
      <c r="G21" s="140"/>
      <c r="H21" s="22"/>
      <c r="I21" s="140"/>
      <c r="J21" s="15"/>
      <c r="K21" s="140"/>
      <c r="L21" s="15"/>
      <c r="M21" s="140"/>
      <c r="Q21" s="22"/>
    </row>
    <row r="22" spans="2:17" x14ac:dyDescent="0.2">
      <c r="B22" s="140" t="str">
        <f>IF(D22="","",IF(D22&gt;F22,3)+IF(D22=F22,2,1))</f>
        <v/>
      </c>
      <c r="C22" s="132" t="s">
        <v>15</v>
      </c>
      <c r="D22" s="133"/>
      <c r="E22" s="134" t="d">
        <f>'Vétéran 1'!E22</f>
        <v>2025-09-15</v>
      </c>
      <c r="F22" s="135"/>
      <c r="G22" s="140" t="str">
        <f>IF(F22="","",IF(F22&gt;D22,3)+IF(F22=D22,2,1))</f>
        <v/>
      </c>
      <c r="H22" s="22"/>
      <c r="I22" s="140" t="str">
        <f>IF(K22="","",IF(K22&gt;M22,3)+IF(K22=M22,2,1))</f>
        <v/>
      </c>
      <c r="J22" s="22"/>
      <c r="K22" s="22"/>
      <c r="L22" s="22"/>
      <c r="M22" s="22"/>
      <c r="Q22" s="22"/>
    </row>
    <row r="23" spans="2:17" x14ac:dyDescent="0.2">
      <c r="B23" s="140" t="str">
        <f>IF(D23="","",IF(D23&gt;F23,3)+IF(D23=F23,2,1))</f>
        <v/>
      </c>
      <c r="C23" s="24" t="str">
        <f>Q8</f>
        <v>Champvans 2</v>
      </c>
      <c r="D23" s="25"/>
      <c r="E23" s="26" t="str">
        <f>Q12</f>
        <v>Morez</v>
      </c>
      <c r="F23" s="27"/>
      <c r="G23" s="140" t="str">
        <f>IF(F23="","",IF(F23&gt;D23,3)+IF(F23=D23,2,1))</f>
        <v/>
      </c>
      <c r="H23" s="22"/>
      <c r="I23" s="22"/>
      <c r="J23" s="22"/>
      <c r="K23" s="22"/>
      <c r="L23" s="22"/>
      <c r="M23" s="22"/>
      <c r="Q23" s="22"/>
    </row>
    <row r="24" spans="2:17" x14ac:dyDescent="0.2">
      <c r="B24" s="140" t="str">
        <f>IF(D24="","",IF(D24&gt;F24,3)+IF(D24=F24,2,1))</f>
        <v/>
      </c>
      <c r="C24" s="16" t="str">
        <f>Q10</f>
        <v>PBJ 1</v>
      </c>
      <c r="D24" s="28"/>
      <c r="E24" s="17" t="str">
        <f>Q13</f>
        <v>Montmorot 3</v>
      </c>
      <c r="F24" s="29"/>
      <c r="G24" s="140" t="str">
        <f>IF(F24="","",IF(F24&gt;D24,3)+IF(F24=D24,2,1))</f>
        <v/>
      </c>
      <c r="H24" s="22"/>
      <c r="I24" s="22"/>
      <c r="J24" s="22"/>
      <c r="K24" s="22"/>
      <c r="L24" s="22"/>
      <c r="M24" s="22"/>
      <c r="Q24" s="22"/>
    </row>
    <row r="25" spans="2:17" x14ac:dyDescent="0.2">
      <c r="B25" s="140" t="str">
        <f>IF(D25="","",IF(D25&gt;F25,3)+IF(D25=F25,2,1))</f>
        <v/>
      </c>
      <c r="C25" s="16" t="str">
        <f>Q9</f>
        <v>Clairvaux</v>
      </c>
      <c r="D25" s="28"/>
      <c r="E25" s="17" t="str">
        <f>Q11</f>
        <v>Orgelet</v>
      </c>
      <c r="F25" s="29"/>
      <c r="G25" s="140" t="str">
        <f>IF(F25="","",IF(F25&gt;D25,3)+IF(F25=D25,2,1))</f>
        <v/>
      </c>
      <c r="H25" s="22"/>
      <c r="I25" s="22"/>
      <c r="J25" s="22"/>
      <c r="K25" s="22"/>
      <c r="L25" s="22"/>
      <c r="M25" s="22"/>
    </row>
    <row r="26" spans="2:17" x14ac:dyDescent="0.2">
      <c r="B26" s="140" t="str">
        <f>IF(D26="","",IF(D26&gt;F26,3)+IF(D26=F26,2,1))</f>
        <v/>
      </c>
      <c r="C26" s="30" t="str">
        <f>Q7</f>
        <v>Champagnole 1</v>
      </c>
      <c r="D26" s="31"/>
      <c r="E26" s="32" t="str">
        <f>Q14</f>
        <v>Ney pétanque 2</v>
      </c>
      <c r="F26" s="33"/>
      <c r="G26" s="140" t="str">
        <f>IF(F26="","",IF(F26&gt;D26,3)+IF(F26=D26,2,1))</f>
        <v/>
      </c>
      <c r="H26" s="22"/>
      <c r="I26" s="22"/>
      <c r="J26" s="22"/>
      <c r="K26" s="22"/>
      <c r="L26" s="22"/>
      <c r="M26" s="22"/>
    </row>
    <row r="29" spans="2:17" ht="91.9" customHeight="1" x14ac:dyDescent="0.2"/>
  </sheetData>
  <sheetProtection selectLockedCells="1" selectUnlockedCells="1"/>
  <mergeCells count="15">
    <mergeCell ref="C1:O1"/>
    <mergeCell ref="C2:L2"/>
    <mergeCell ref="Q5:Q6"/>
    <mergeCell ref="C16:D16"/>
    <mergeCell ref="E16:F16"/>
    <mergeCell ref="C4:D4"/>
    <mergeCell ref="E4:F4"/>
    <mergeCell ref="L10:M10"/>
    <mergeCell ref="J16:K16"/>
    <mergeCell ref="L16:M16"/>
    <mergeCell ref="J4:K4"/>
    <mergeCell ref="L4:M4"/>
    <mergeCell ref="C10:D10"/>
    <mergeCell ref="E10:F10"/>
    <mergeCell ref="J10:K10"/>
  </mergeCells>
  <conditionalFormatting sqref="D1 K1:K3 D3 D5:D9 K5:K9 K27:K65536">
    <cfRule type="cellIs" dxfId="95" priority="40" stopIfTrue="1" operator="greaterThan">
      <formula>F1</formula>
    </cfRule>
    <cfRule type="cellIs" dxfId="94" priority="41" stopIfTrue="1" operator="lessThan">
      <formula>F1</formula>
    </cfRule>
    <cfRule type="cellIs" dxfId="93" priority="42" stopIfTrue="1" operator="equal">
      <formula>F1</formula>
    </cfRule>
  </conditionalFormatting>
  <conditionalFormatting sqref="D11:D15 K11:K15 D17:D21 K17:K22 D23:D65536">
    <cfRule type="cellIs" dxfId="92" priority="4" stopIfTrue="1" operator="greaterThan">
      <formula>F11</formula>
    </cfRule>
    <cfRule type="cellIs" dxfId="91" priority="5" stopIfTrue="1" operator="lessThan">
      <formula>F11</formula>
    </cfRule>
    <cfRule type="cellIs" dxfId="90" priority="6" stopIfTrue="1" operator="equal">
      <formula>F11</formula>
    </cfRule>
  </conditionalFormatting>
  <conditionalFormatting sqref="F1:H3 M1:O3 F5:F9 M5:M9 O22:O65536 F27:H65536 M27:N65536">
    <cfRule type="cellIs" dxfId="89" priority="37" stopIfTrue="1" operator="greaterThan">
      <formula>D1</formula>
    </cfRule>
    <cfRule type="cellIs" dxfId="88" priority="38" stopIfTrue="1" operator="lessThan">
      <formula>D1</formula>
    </cfRule>
    <cfRule type="cellIs" dxfId="87" priority="39" stopIfTrue="1" operator="equal">
      <formula>D1</formula>
    </cfRule>
  </conditionalFormatting>
  <conditionalFormatting sqref="G4 N9:N10">
    <cfRule type="cellIs" dxfId="86" priority="7" stopIfTrue="1" operator="greaterThan">
      <formula>E4</formula>
    </cfRule>
    <cfRule type="cellIs" dxfId="85" priority="8" stopIfTrue="1" operator="lessThan">
      <formula>E4</formula>
    </cfRule>
    <cfRule type="cellIs" dxfId="84" priority="9" stopIfTrue="1" operator="equal">
      <formula>E4</formula>
    </cfRule>
  </conditionalFormatting>
  <conditionalFormatting sqref="N4 G9:G10 F11:F15 M11:M15 F17:F21 M17:M22 F23:F26">
    <cfRule type="cellIs" dxfId="83" priority="1" stopIfTrue="1" operator="greaterThan">
      <formula>D4</formula>
    </cfRule>
    <cfRule type="cellIs" dxfId="82" priority="2" stopIfTrue="1" operator="lessThan">
      <formula>D4</formula>
    </cfRule>
    <cfRule type="cellIs" dxfId="81" priority="3" stopIfTrue="1" operator="equal">
      <formula>D4</formula>
    </cfRule>
  </conditionalFormatting>
  <pageMargins left="0.39370078740157483" right="0.39370078740157483" top="0.39370078740157483" bottom="0.39370078740157483" header="0" footer="0"/>
  <pageSetup paperSize="9" scale="91" orientation="landscape" r:id="rId1"/>
  <headerFooter alignWithMargins="0"/>
  <drawing r:id="rId2"/>
</worksheet>
</file>

<file path=xl/worksheets/sheet1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5">
    <tabColor theme="5" tint="-0.249977111117893"/>
  </sheetPr>
  <dimension ref="B1:R28"/>
  <sheetViews>
    <sheetView zoomScaleNormal="100" workbookViewId="0">
      <selection activeCell="S17" sqref="S17"/>
    </sheetView>
  </sheetViews>
  <sheetFormatPr baseColWidth="10" defaultColWidth="11.42578125" defaultRowHeight="12.75" x14ac:dyDescent="0.2"/>
  <cols>
    <col min="1" max="1" width="2.28515625" style="1" customWidth="1"/>
    <col min="2" max="2" width="2" style="1" customWidth="1"/>
    <col min="3" max="3" width="15.7109375" style="1" customWidth="1"/>
    <col min="4" max="4" width="4.7109375" style="1" customWidth="1"/>
    <col min="5" max="5" width="15.7109375" style="1" customWidth="1"/>
    <col min="6" max="6" width="4.5703125" style="1" customWidth="1"/>
    <col min="7" max="7" width="2" style="1" customWidth="1"/>
    <col min="8" max="8" width="2.42578125" style="1" customWidth="1"/>
    <col min="9" max="9" width="2" style="1" customWidth="1"/>
    <col min="10" max="10" width="15.7109375" style="1" customWidth="1"/>
    <col min="11" max="11" width="4.7109375" style="1" customWidth="1"/>
    <col min="12" max="12" width="16.140625" style="1" customWidth="1"/>
    <col min="13" max="13" width="4.28515625" style="1" customWidth="1"/>
    <col min="14" max="14" width="2" style="1" bestFit="1" customWidth="1"/>
    <col min="15" max="15" width="2.28515625" style="1" customWidth="1"/>
    <col min="16" max="16" width="2" style="1" hidden="1" customWidth="1"/>
    <col min="17" max="17" width="15.85546875" style="1" hidden="1" customWidth="1"/>
    <col min="18" max="18" width="12.5703125" style="1" customWidth="1"/>
    <col min="19" max="20" width="11.42578125" style="1" customWidth="1"/>
    <col min="21" max="16384" width="11.42578125" style="1"/>
  </cols>
  <sheetData>
    <row r="1" spans="2:18" ht="20.25" x14ac:dyDescent="0.3">
      <c r="C1" s="173" t="str">
        <f>'Vétéran 1'!C1:O1</f>
        <v>Championnat Des Clubs - Année 2025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2:18" ht="20.25" customHeight="1" x14ac:dyDescent="0.3">
      <c r="C2" s="173" t="s">
        <v>48</v>
      </c>
      <c r="D2" s="173"/>
      <c r="E2" s="173"/>
      <c r="F2" s="173"/>
      <c r="G2" s="173"/>
      <c r="H2" s="173"/>
      <c r="I2" s="173"/>
      <c r="J2" s="173"/>
      <c r="K2" s="173"/>
      <c r="L2" s="173"/>
      <c r="M2" s="131"/>
      <c r="N2" s="131"/>
      <c r="O2" s="131"/>
    </row>
    <row r="3" spans="2:18" ht="15" customHeight="1" x14ac:dyDescent="0.2"/>
    <row r="4" spans="2:18" x14ac:dyDescent="0.2">
      <c r="B4" s="140" t="str">
        <f>IF(D4="","",IF(D4&gt;F4,3)+IF(D4=F4,2,1))</f>
        <v/>
      </c>
      <c r="C4" s="175" t="s">
        <v>2</v>
      </c>
      <c r="D4" s="176"/>
      <c r="E4" s="177" t="d">
        <f>'Vétéran 1'!E4</f>
        <v>2025-05-06</v>
      </c>
      <c r="F4" s="178"/>
      <c r="H4" s="22"/>
      <c r="I4" s="22"/>
      <c r="J4" s="175" t="s">
        <v>4</v>
      </c>
      <c r="K4" s="176"/>
      <c r="L4" s="177" t="d">
        <f>'Vétéran 1'!L4</f>
        <v>2025-05-27</v>
      </c>
      <c r="M4" s="178"/>
    </row>
    <row r="5" spans="2:18" x14ac:dyDescent="0.2">
      <c r="B5" s="140" t="str">
        <f>IF(D5="","",IF(D5&gt;F5,3)+IF(D5=F5,2,1))</f>
        <v/>
      </c>
      <c r="C5" s="24" t="str">
        <f>Q11</f>
        <v>Moirans 3</v>
      </c>
      <c r="D5" s="25"/>
      <c r="E5" s="26" t="str">
        <f>Q7</f>
        <v>Salins 2</v>
      </c>
      <c r="F5" s="27"/>
      <c r="G5" s="140" t="str">
        <f>IF(F5="","",IF(F5&gt;D5,3)+IF(F5=D5,2,1))</f>
        <v/>
      </c>
      <c r="H5" s="22"/>
      <c r="I5" s="140" t="str">
        <f t="shared" ref="I5:I9" si="0">IF(K5="","",IF(K5&gt;M5,3)+IF(K5=M5,2,1))</f>
        <v/>
      </c>
      <c r="J5" s="24" t="str">
        <f>Q7</f>
        <v>Salins 2</v>
      </c>
      <c r="K5" s="25"/>
      <c r="L5" s="26" t="str">
        <f>Q9</f>
        <v>Pont de poitte 2</v>
      </c>
      <c r="M5" s="27"/>
      <c r="N5" s="140" t="str">
        <f>IF(M5="","",IF(M5&gt;K5,3)+IF(M5=K5,2,1))</f>
        <v/>
      </c>
      <c r="Q5" s="187" t="s">
        <v>6</v>
      </c>
    </row>
    <row r="6" spans="2:18" x14ac:dyDescent="0.2">
      <c r="B6" s="140" t="str">
        <f>IF(D6="","",IF(D6&gt;F6,3)+IF(D6=F6,2,1))</f>
        <v/>
      </c>
      <c r="C6" s="16" t="str">
        <f>Q13</f>
        <v>Bletterans  2</v>
      </c>
      <c r="D6" s="28"/>
      <c r="E6" s="17" t="str">
        <f>Q8</f>
        <v>Bletterans  1</v>
      </c>
      <c r="F6" s="29"/>
      <c r="G6" s="140" t="str">
        <f>IF(F6="","",IF(F6&gt;D6,3)+IF(F6=D6,2,1))</f>
        <v/>
      </c>
      <c r="H6" s="22"/>
      <c r="I6" s="77" t="str">
        <f t="shared" si="0"/>
        <v/>
      </c>
      <c r="J6" s="16" t="str">
        <f>Q8</f>
        <v>Bletterans  1</v>
      </c>
      <c r="K6" s="28"/>
      <c r="L6" s="17" t="str">
        <f>Q10</f>
        <v>Montmorot 4</v>
      </c>
      <c r="M6" s="29"/>
      <c r="N6" s="140" t="str">
        <f>IF(M6="","",IF(M6&gt;K6,3)+IF(M6=K6,2,1))</f>
        <v/>
      </c>
      <c r="Q6" s="188"/>
    </row>
    <row r="7" spans="2:18" x14ac:dyDescent="0.2">
      <c r="B7" s="140" t="str">
        <f>IF(D7="","",IF(D7&gt;F7,3)+IF(D7=F7,2,1))</f>
        <v/>
      </c>
      <c r="C7" s="16" t="str">
        <f>+Q9</f>
        <v>Pont de poitte 2</v>
      </c>
      <c r="D7" s="28"/>
      <c r="E7" s="17" t="str">
        <f>+Q12</f>
        <v>Poligny 2</v>
      </c>
      <c r="F7" s="29"/>
      <c r="G7" s="140" t="str">
        <f>IF(F7="","",IF(F7&gt;D7,3)+IF(F7=D7,2,1))</f>
        <v/>
      </c>
      <c r="H7" s="22"/>
      <c r="I7" s="140" t="str">
        <f t="shared" si="0"/>
        <v/>
      </c>
      <c r="J7" s="16" t="str">
        <f>Q11</f>
        <v>Moirans 3</v>
      </c>
      <c r="K7" s="28"/>
      <c r="L7" s="17" t="str">
        <f>Q13</f>
        <v>Bletterans  2</v>
      </c>
      <c r="M7" s="29"/>
      <c r="N7" s="140" t="str">
        <f>IF(M7="","",IF(M7&gt;K7,3)+IF(M7=K7,2,1))</f>
        <v/>
      </c>
      <c r="P7" s="10">
        <v>1</v>
      </c>
      <c r="Q7" s="2" t="str">
        <f>'liste équipes'!M4</f>
        <v>Salins 2</v>
      </c>
      <c r="R7"/>
    </row>
    <row r="8" spans="2:18" x14ac:dyDescent="0.2">
      <c r="B8" s="140" t="str">
        <f>IF(D8="","",IF(D8&gt;F8,3)+IF(D8=F8,2,1))</f>
        <v/>
      </c>
      <c r="C8" s="30" t="str">
        <f>Q10</f>
        <v>Montmorot 4</v>
      </c>
      <c r="D8" s="31"/>
      <c r="E8" s="32" t="str">
        <f>Q14</f>
        <v>Montmorot 5</v>
      </c>
      <c r="F8" s="33"/>
      <c r="G8" s="140" t="str">
        <f>IF(F8="","",IF(F8&gt;D8,3)+IF(F8=D8,2,1))</f>
        <v/>
      </c>
      <c r="H8" s="22"/>
      <c r="I8" s="140" t="str">
        <f t="shared" si="0"/>
        <v/>
      </c>
      <c r="J8" s="30" t="str">
        <f>Q12</f>
        <v>Poligny 2</v>
      </c>
      <c r="K8" s="31"/>
      <c r="L8" s="32" t="str">
        <f>Q14</f>
        <v>Montmorot 5</v>
      </c>
      <c r="M8" s="33"/>
      <c r="N8" s="140" t="str">
        <f>IF(M8="","",IF(M8&gt;K8,3)+IF(M8=K8,2,1))</f>
        <v/>
      </c>
      <c r="P8" s="10">
        <v>2</v>
      </c>
      <c r="Q8" s="2" t="str">
        <f>'liste équipes'!M5</f>
        <v>Bletterans  1</v>
      </c>
      <c r="R8"/>
    </row>
    <row r="9" spans="2:18" x14ac:dyDescent="0.2">
      <c r="B9" s="22"/>
      <c r="C9" s="22"/>
      <c r="D9" s="22"/>
      <c r="E9" s="22"/>
      <c r="F9" s="22"/>
      <c r="G9" s="22"/>
      <c r="H9" s="22"/>
      <c r="I9" s="140" t="str">
        <f t="shared" si="0"/>
        <v/>
      </c>
      <c r="J9" s="22"/>
      <c r="K9" s="22"/>
      <c r="L9" s="22"/>
      <c r="M9" s="22"/>
      <c r="P9" s="10">
        <v>3</v>
      </c>
      <c r="Q9" s="2" t="str">
        <f>'liste équipes'!M6</f>
        <v>Pont de poitte 2</v>
      </c>
      <c r="R9"/>
    </row>
    <row r="10" spans="2:18" x14ac:dyDescent="0.2">
      <c r="B10" s="22"/>
      <c r="C10" s="175" t="s">
        <v>7</v>
      </c>
      <c r="D10" s="176"/>
      <c r="E10" s="177" t="d">
        <f>'Vétéran 1'!E10</f>
        <v>2025-06-24</v>
      </c>
      <c r="F10" s="178"/>
      <c r="G10" s="22"/>
      <c r="H10" s="22"/>
      <c r="I10" s="22"/>
      <c r="J10" s="175" t="s">
        <v>9</v>
      </c>
      <c r="K10" s="176"/>
      <c r="L10" s="177" t="d">
        <f>'Vétéran 1'!L10</f>
        <v>2025-07-15</v>
      </c>
      <c r="M10" s="178"/>
      <c r="N10" s="22"/>
      <c r="P10" s="10">
        <v>4</v>
      </c>
      <c r="Q10" s="2" t="str">
        <f>'liste équipes'!M7</f>
        <v>Montmorot 4</v>
      </c>
      <c r="R10"/>
    </row>
    <row r="11" spans="2:18" x14ac:dyDescent="0.2">
      <c r="B11" s="140" t="str">
        <f>IF($D11="","",IF($D11&gt;$F11,3)+IF($D11=$F11,2,1))</f>
        <v/>
      </c>
      <c r="C11" s="24" t="str">
        <f>Q7</f>
        <v>Salins 2</v>
      </c>
      <c r="D11" s="25"/>
      <c r="E11" s="26" t="str">
        <f>Q10</f>
        <v>Montmorot 4</v>
      </c>
      <c r="F11" s="27"/>
      <c r="G11" s="140" t="str">
        <f>IF($F11="","",IF($F11&gt;$D11,3)+IF($F11=$D11,2,1))</f>
        <v/>
      </c>
      <c r="H11" s="22"/>
      <c r="I11" s="140" t="str">
        <f>IF($K11="","",IF($K11&gt;$M11,3)+IF($K11=$M11,2,1))</f>
        <v/>
      </c>
      <c r="J11" s="24" t="str">
        <f>Q7</f>
        <v>Salins 2</v>
      </c>
      <c r="K11" s="25"/>
      <c r="L11" s="26" t="str">
        <f>Q8</f>
        <v>Bletterans  1</v>
      </c>
      <c r="M11" s="27"/>
      <c r="N11" s="140" t="str">
        <f>IF(M11="","",IF(M11&gt;K11,3)+IF(M11=K11,2,1))</f>
        <v/>
      </c>
      <c r="P11" s="10">
        <v>5</v>
      </c>
      <c r="Q11" s="2" t="str">
        <f>'liste équipes'!M8</f>
        <v>Moirans 3</v>
      </c>
      <c r="R11"/>
    </row>
    <row r="12" spans="2:18" x14ac:dyDescent="0.2">
      <c r="B12" s="140" t="str">
        <f>IF(D12="","",IF(D12&gt;F12,3)+IF(D12=F12,2,1))</f>
        <v/>
      </c>
      <c r="C12" s="16" t="str">
        <f>Q8</f>
        <v>Bletterans  1</v>
      </c>
      <c r="D12" s="28"/>
      <c r="E12" s="17" t="str">
        <f>Q9</f>
        <v>Pont de poitte 2</v>
      </c>
      <c r="F12" s="29"/>
      <c r="G12" s="140" t="str">
        <f>IF(F12="","",IF(F12&gt;D12,3)+IF(F12=D12,2,1))</f>
        <v/>
      </c>
      <c r="H12" s="22"/>
      <c r="I12" s="140" t="str">
        <f>IF(K12="","",IF(K12&gt;M12,3)+IF(K12=M12,2,1))</f>
        <v/>
      </c>
      <c r="J12" s="16" t="str">
        <f>Q9</f>
        <v>Pont de poitte 2</v>
      </c>
      <c r="K12" s="28"/>
      <c r="L12" s="17" t="str">
        <f>Q10</f>
        <v>Montmorot 4</v>
      </c>
      <c r="M12" s="29"/>
      <c r="N12" s="140" t="str">
        <f>IF(M12="","",IF(M12&gt;K12,3)+IF(M12=K12,2,1))</f>
        <v/>
      </c>
      <c r="P12" s="10">
        <v>6</v>
      </c>
      <c r="Q12" s="2" t="str">
        <f>'liste équipes'!M9</f>
        <v>Poligny 2</v>
      </c>
    </row>
    <row r="13" spans="2:18" x14ac:dyDescent="0.2">
      <c r="B13" s="140" t="str">
        <f>IF(D13="","",IF(D13&gt;F13,3)+IF(D13=F13,2,1))</f>
        <v/>
      </c>
      <c r="C13" s="16" t="str">
        <f>Q12</f>
        <v>Poligny 2</v>
      </c>
      <c r="D13" s="28"/>
      <c r="E13" s="17" t="str">
        <f>Q13</f>
        <v>Bletterans  2</v>
      </c>
      <c r="F13" s="29"/>
      <c r="G13" s="140" t="str">
        <f>IF(F13="","",IF(F13&gt;D13,3)+IF(F13=D13,2,1))</f>
        <v/>
      </c>
      <c r="H13" s="22"/>
      <c r="I13" s="140" t="str">
        <f>IF(K13="","",IF(K13&gt;M13,3)+IF(K13=M13,2,1))</f>
        <v/>
      </c>
      <c r="J13" s="16" t="str">
        <f>Q11</f>
        <v>Moirans 3</v>
      </c>
      <c r="K13" s="28"/>
      <c r="L13" s="17" t="str">
        <f>Q12</f>
        <v>Poligny 2</v>
      </c>
      <c r="M13" s="29"/>
      <c r="N13" s="140" t="str">
        <f>IF(M13="","",IF(M13&gt;K13,3)+IF(M13=K13,2,1))</f>
        <v/>
      </c>
      <c r="P13" s="10">
        <v>7</v>
      </c>
      <c r="Q13" s="2" t="str">
        <f>'liste équipes'!M10</f>
        <v>Bletterans  2</v>
      </c>
    </row>
    <row r="14" spans="2:18" x14ac:dyDescent="0.2">
      <c r="B14" s="140" t="str">
        <f>IF(D14="","",IF(D14&gt;F14,3)+IF(D14=F14,2,1))</f>
        <v/>
      </c>
      <c r="C14" s="30" t="str">
        <f>Q11</f>
        <v>Moirans 3</v>
      </c>
      <c r="D14" s="31"/>
      <c r="E14" s="32" t="str">
        <f>Q14</f>
        <v>Montmorot 5</v>
      </c>
      <c r="F14" s="33"/>
      <c r="G14" s="140" t="str">
        <f>IF(F14="","",IF(F14&gt;D14,3)+IF(F14=D14,2,1))</f>
        <v/>
      </c>
      <c r="H14" s="22"/>
      <c r="I14" s="140" t="str">
        <f>IF(K14="","",IF(K14&gt;M14,3)+IF(K14=M14,2,1))</f>
        <v/>
      </c>
      <c r="J14" s="30" t="str">
        <f>Q14</f>
        <v>Montmorot 5</v>
      </c>
      <c r="K14" s="31"/>
      <c r="L14" s="32" t="str">
        <f>Q13</f>
        <v>Bletterans  2</v>
      </c>
      <c r="M14" s="33"/>
      <c r="N14" s="140" t="str">
        <f>IF(M14="","",IF(M14&gt;K14,3)+IF(M14=K14,2,1))</f>
        <v/>
      </c>
      <c r="P14" s="10">
        <v>8</v>
      </c>
      <c r="Q14" s="2" t="str">
        <f>'liste équipes'!M11</f>
        <v>Montmorot 5</v>
      </c>
    </row>
    <row r="15" spans="2:18" x14ac:dyDescent="0.2">
      <c r="B15" s="140"/>
      <c r="C15" s="15"/>
      <c r="D15" s="140"/>
      <c r="E15" s="15"/>
      <c r="F15" s="140"/>
      <c r="G15" s="140"/>
      <c r="H15" s="22"/>
      <c r="I15" s="140"/>
      <c r="J15" s="15"/>
      <c r="K15" s="140"/>
      <c r="L15" s="15"/>
      <c r="M15" s="140"/>
      <c r="N15" s="140" t="str">
        <f>IF(M15="","",IF(M15&gt;K15,3)+IF(M15=K15,1,0))</f>
        <v/>
      </c>
    </row>
    <row r="16" spans="2:18" x14ac:dyDescent="0.2">
      <c r="B16" s="140" t="str">
        <f>IF(D16="","",IF(D16&gt;F16,3)+IF(D16=F16,2,1))</f>
        <v/>
      </c>
      <c r="C16" s="175" t="s">
        <v>11</v>
      </c>
      <c r="D16" s="176"/>
      <c r="E16" s="177" t="d">
        <f>'Vétéran 1'!E16</f>
        <v>2025-07-24</v>
      </c>
      <c r="F16" s="178"/>
      <c r="G16" s="140" t="str">
        <f>IF(F16="","",IF(F16&gt;D16,3)+IF(F16=D16,2,1))</f>
        <v/>
      </c>
      <c r="H16" s="22"/>
      <c r="I16" s="140" t="str">
        <f>IF(K16="","",IF(K16&gt;M16,3)+IF(K16=M16,2,1))</f>
        <v/>
      </c>
      <c r="J16" s="175" t="s">
        <v>13</v>
      </c>
      <c r="K16" s="176"/>
      <c r="L16" s="177" t="d">
        <f>'Vétéran 1'!L16</f>
        <v>2025-08-05</v>
      </c>
      <c r="M16" s="178"/>
      <c r="N16" s="140"/>
      <c r="Q16" s="140"/>
    </row>
    <row r="17" spans="2:17" x14ac:dyDescent="0.2">
      <c r="B17" s="140" t="str">
        <f>IF(D17="","",IF(D17&gt;F17,3)+IF(D17=F17,2,1))</f>
        <v/>
      </c>
      <c r="C17" s="24" t="str">
        <f>Q13</f>
        <v>Bletterans  2</v>
      </c>
      <c r="D17" s="25"/>
      <c r="E17" s="26" t="str">
        <f>Q7</f>
        <v>Salins 2</v>
      </c>
      <c r="F17" s="27"/>
      <c r="G17" s="140" t="str">
        <f>IF(F17="","",IF(F17&gt;D17,3)+IF(F17=D17,2,1))</f>
        <v/>
      </c>
      <c r="H17" s="22"/>
      <c r="I17" s="140" t="str">
        <f>IF(K17="","",IF(K17&gt;M17,3)+IF(K17=M17,2,1))</f>
        <v/>
      </c>
      <c r="J17" s="24" t="str">
        <f>Q7</f>
        <v>Salins 2</v>
      </c>
      <c r="K17" s="25"/>
      <c r="L17" s="26" t="str">
        <f>Q12</f>
        <v>Poligny 2</v>
      </c>
      <c r="M17" s="27"/>
      <c r="N17" s="140" t="str">
        <f>IF(M17="","",IF(M17&gt;K17,3)+IF(M17=K17,2,1))</f>
        <v/>
      </c>
      <c r="Q17" s="53"/>
    </row>
    <row r="18" spans="2:17" x14ac:dyDescent="0.2">
      <c r="B18" s="140" t="str">
        <f>IF(D18="","",IF(D18&gt;F18,3)+IF(D18=F18,2,1))</f>
        <v/>
      </c>
      <c r="C18" s="16" t="str">
        <f>Q8</f>
        <v>Bletterans  1</v>
      </c>
      <c r="D18" s="28"/>
      <c r="E18" s="17" t="str">
        <f>Q11</f>
        <v>Moirans 3</v>
      </c>
      <c r="F18" s="29"/>
      <c r="G18" s="140" t="str">
        <f>IF(F18="","",IF(F18&gt;D18,3)+IF(F18=D18,2,1))</f>
        <v/>
      </c>
      <c r="H18" s="22"/>
      <c r="I18" s="140" t="str">
        <f>IF(K18="","",IF(K18&gt;M18,3)+IF(K18=M18,2,1))</f>
        <v/>
      </c>
      <c r="J18" s="16" t="str">
        <f>Q11</f>
        <v>Moirans 3</v>
      </c>
      <c r="K18" s="28"/>
      <c r="L18" s="17" t="str">
        <f>Q10</f>
        <v>Montmorot 4</v>
      </c>
      <c r="M18" s="29"/>
      <c r="N18" s="140" t="str">
        <f>IF(M18="","",IF(M18&gt;K18,3)+IF(M18=K18,2,1))</f>
        <v/>
      </c>
      <c r="Q18" s="53"/>
    </row>
    <row r="19" spans="2:17" x14ac:dyDescent="0.2">
      <c r="B19" s="77" t="str">
        <f>IF(D19="","",IF(D19&gt;F19,3)+IF(D19=F19,2,1))</f>
        <v/>
      </c>
      <c r="C19" s="16" t="str">
        <f>+Q12</f>
        <v>Poligny 2</v>
      </c>
      <c r="D19" s="28"/>
      <c r="E19" s="17" t="str">
        <f>+Q10</f>
        <v>Montmorot 4</v>
      </c>
      <c r="F19" s="29"/>
      <c r="G19" s="140" t="str">
        <f>IF($F19="","",IF($F19&gt;$D19,3)+IF($F19=$D19,2,1))</f>
        <v/>
      </c>
      <c r="H19" s="22"/>
      <c r="I19" s="140" t="str">
        <f>IF(K19="","",IF(K19&gt;M19,3)+IF(K19=M19,2,1))</f>
        <v/>
      </c>
      <c r="J19" s="16" t="str">
        <f>Q13</f>
        <v>Bletterans  2</v>
      </c>
      <c r="K19" s="28"/>
      <c r="L19" s="17" t="str">
        <f>Q9</f>
        <v>Pont de poitte 2</v>
      </c>
      <c r="M19" s="29"/>
      <c r="N19" s="140" t="str">
        <f>IF(M19="","",IF(M19&gt;K19,3)+IF(M19=K19,2,1))</f>
        <v/>
      </c>
      <c r="Q19" s="53"/>
    </row>
    <row r="20" spans="2:17" x14ac:dyDescent="0.2">
      <c r="B20" s="140" t="str">
        <f>IF(D20="","",IF(D20&gt;F20,3)+IF(D20=F20,2,1))</f>
        <v/>
      </c>
      <c r="C20" s="30" t="str">
        <f>+Q9</f>
        <v>Pont de poitte 2</v>
      </c>
      <c r="D20" s="31"/>
      <c r="E20" s="32" t="str">
        <f>+Q14</f>
        <v>Montmorot 5</v>
      </c>
      <c r="F20" s="33"/>
      <c r="G20" s="140" t="str">
        <f>IF(F20="","",IF(F20&gt;D20,3)+IF(F20=D20,2,1))</f>
        <v/>
      </c>
      <c r="H20" s="22"/>
      <c r="I20" s="140" t="str">
        <f>IF(K20="","",IF(K20&gt;M20,3)+IF(K20=M20,2,1))</f>
        <v/>
      </c>
      <c r="J20" s="30" t="str">
        <f>Q14</f>
        <v>Montmorot 5</v>
      </c>
      <c r="K20" s="31"/>
      <c r="L20" s="32" t="str">
        <f>Q8</f>
        <v>Bletterans  1</v>
      </c>
      <c r="M20" s="33"/>
      <c r="Q20" s="53"/>
    </row>
    <row r="21" spans="2:17" x14ac:dyDescent="0.2">
      <c r="B21" s="140"/>
      <c r="C21" s="15"/>
      <c r="D21" s="140"/>
      <c r="E21" s="15"/>
      <c r="F21" s="140"/>
      <c r="G21" s="140"/>
      <c r="H21" s="22"/>
      <c r="I21" s="140"/>
      <c r="J21" s="15"/>
      <c r="K21" s="140"/>
      <c r="L21" s="15"/>
      <c r="M21" s="140"/>
      <c r="Q21" s="53"/>
    </row>
    <row r="22" spans="2:17" x14ac:dyDescent="0.2">
      <c r="B22" s="140" t="str">
        <f>IF(D22="","",IF(D22&gt;F22,3)+IF(D22=F22,2,1))</f>
        <v/>
      </c>
      <c r="C22" s="132" t="s">
        <v>15</v>
      </c>
      <c r="D22" s="133"/>
      <c r="E22" s="134" t="d">
        <f>'Vétéran 1'!E22</f>
        <v>2025-09-15</v>
      </c>
      <c r="F22" s="135"/>
      <c r="G22" s="140" t="str">
        <f>IF(F22="","",IF(F22&gt;D22,3)+IF(F22=D22,2,1))</f>
        <v/>
      </c>
      <c r="H22" s="22"/>
      <c r="I22" s="140" t="str">
        <f>IF(K22="","",IF(K22&gt;M22,3)+IF(K22=M22,2,1))</f>
        <v/>
      </c>
      <c r="J22" s="22"/>
      <c r="K22" s="22"/>
      <c r="L22" s="22"/>
      <c r="M22" s="22"/>
      <c r="Q22" s="53"/>
    </row>
    <row r="23" spans="2:17" x14ac:dyDescent="0.2">
      <c r="B23" s="77" t="str">
        <f>IF(D23="","",IF(D23&gt;F23,3)+IF(D23=F23,2,1))</f>
        <v/>
      </c>
      <c r="C23" s="24" t="str">
        <f>Q12</f>
        <v>Poligny 2</v>
      </c>
      <c r="D23" s="25"/>
      <c r="E23" s="26" t="str">
        <f>Q8</f>
        <v>Bletterans  1</v>
      </c>
      <c r="F23" s="27"/>
      <c r="G23" s="140" t="str">
        <f>IF(F23="","",IF(F23&gt;D23,3)+IF(F23=D23,2,1))</f>
        <v/>
      </c>
      <c r="H23" s="22"/>
      <c r="I23" s="22"/>
      <c r="J23" s="22"/>
      <c r="K23" s="22"/>
      <c r="L23" s="22"/>
      <c r="M23" s="22"/>
      <c r="Q23" s="53"/>
    </row>
    <row r="24" spans="2:17" x14ac:dyDescent="0.2">
      <c r="B24" s="140" t="str">
        <f>IF(D24="","",IF(D24&gt;F24,3)+IF(D24=F24,2,1))</f>
        <v/>
      </c>
      <c r="C24" s="16" t="str">
        <f>Q10</f>
        <v>Montmorot 4</v>
      </c>
      <c r="D24" s="28"/>
      <c r="E24" s="17" t="str">
        <f>Q13</f>
        <v>Bletterans  2</v>
      </c>
      <c r="F24" s="29"/>
      <c r="G24" s="140" t="str">
        <f>IF(F24="","",IF(F24&gt;D24,3)+IF(F24=D24,2,1))</f>
        <v/>
      </c>
      <c r="H24" s="22"/>
      <c r="I24" s="22"/>
      <c r="J24" s="22"/>
      <c r="K24" s="22"/>
      <c r="L24" s="22"/>
      <c r="M24" s="22"/>
      <c r="Q24" s="53"/>
    </row>
    <row r="25" spans="2:17" x14ac:dyDescent="0.2">
      <c r="B25" s="140" t="str">
        <f>IF(D25="","",IF(D25&gt;F25,3)+IF(D25=F25,2,1))</f>
        <v/>
      </c>
      <c r="C25" s="16" t="str">
        <f>Q9</f>
        <v>Pont de poitte 2</v>
      </c>
      <c r="D25" s="28"/>
      <c r="E25" s="17" t="str">
        <f>Q11</f>
        <v>Moirans 3</v>
      </c>
      <c r="F25" s="29"/>
      <c r="G25" s="140" t="str">
        <f>IF(F25="","",IF(F25&gt;D25,3)+IF(F25=D25,2,1))</f>
        <v/>
      </c>
      <c r="H25" s="22"/>
      <c r="I25" s="22"/>
      <c r="J25" s="22"/>
      <c r="K25" s="22"/>
      <c r="L25" s="22"/>
      <c r="M25" s="22"/>
    </row>
    <row r="26" spans="2:17" x14ac:dyDescent="0.2">
      <c r="B26" s="140" t="str">
        <f>IF(D26="","",IF(D26&gt;F26,3)+IF(D26=F26,2,1))</f>
        <v/>
      </c>
      <c r="C26" s="30" t="str">
        <f>Q14</f>
        <v>Montmorot 5</v>
      </c>
      <c r="D26" s="31"/>
      <c r="E26" s="32" t="str">
        <f>Q7</f>
        <v>Salins 2</v>
      </c>
      <c r="F26" s="33"/>
      <c r="G26" s="140" t="str">
        <f>IF(F26="","",IF(F26&gt;D26,3)+IF(F26=D26,2,1))</f>
        <v/>
      </c>
      <c r="H26" s="22"/>
      <c r="I26" s="22"/>
      <c r="J26" s="22"/>
      <c r="K26" s="22"/>
      <c r="L26" s="22"/>
      <c r="M26" s="22"/>
    </row>
    <row r="28" spans="2:17" ht="79.150000000000006" customHeight="1" x14ac:dyDescent="0.2"/>
  </sheetData>
  <sheetProtection selectLockedCells="1" selectUnlockedCells="1"/>
  <mergeCells count="15">
    <mergeCell ref="Q5:Q6"/>
    <mergeCell ref="C16:D16"/>
    <mergeCell ref="E16:F16"/>
    <mergeCell ref="J16:K16"/>
    <mergeCell ref="L16:M16"/>
    <mergeCell ref="C4:D4"/>
    <mergeCell ref="E4:F4"/>
    <mergeCell ref="C1:O1"/>
    <mergeCell ref="C2:L2"/>
    <mergeCell ref="C10:D10"/>
    <mergeCell ref="E10:F10"/>
    <mergeCell ref="J10:K10"/>
    <mergeCell ref="L10:M10"/>
    <mergeCell ref="J4:K4"/>
    <mergeCell ref="L4:M4"/>
  </mergeCells>
  <conditionalFormatting sqref="D1 D3 D5:D9 K11:K15 K27:K65536">
    <cfRule type="cellIs" dxfId="80" priority="25" stopIfTrue="1" operator="greaterThan">
      <formula>F1</formula>
    </cfRule>
    <cfRule type="cellIs" dxfId="79" priority="26" stopIfTrue="1" operator="lessThan">
      <formula>F1</formula>
    </cfRule>
    <cfRule type="cellIs" dxfId="78" priority="27" stopIfTrue="1" operator="equal">
      <formula>F1</formula>
    </cfRule>
  </conditionalFormatting>
  <conditionalFormatting sqref="F1:H3 G4 F5:F9 M11:M15">
    <cfRule type="cellIs" dxfId="77" priority="16" stopIfTrue="1" operator="greaterThan">
      <formula>D1</formula>
    </cfRule>
    <cfRule type="cellIs" dxfId="76" priority="17" stopIfTrue="1" operator="lessThan">
      <formula>D1</formula>
    </cfRule>
    <cfRule type="cellIs" dxfId="75" priority="18" stopIfTrue="1" operator="equal">
      <formula>D1</formula>
    </cfRule>
  </conditionalFormatting>
  <conditionalFormatting sqref="K1:K3">
    <cfRule type="cellIs" dxfId="74" priority="19" stopIfTrue="1" operator="greaterThan">
      <formula>M1</formula>
    </cfRule>
    <cfRule type="cellIs" dxfId="73" priority="20" stopIfTrue="1" operator="lessThan">
      <formula>M1</formula>
    </cfRule>
    <cfRule type="cellIs" dxfId="72" priority="21" stopIfTrue="1" operator="equal">
      <formula>M1</formula>
    </cfRule>
  </conditionalFormatting>
  <conditionalFormatting sqref="K5:K9 D11:D15 D17:D21 K17:K22 D23:D65536">
    <cfRule type="cellIs" dxfId="71" priority="4" stopIfTrue="1" operator="greaterThan">
      <formula>F5</formula>
    </cfRule>
    <cfRule type="cellIs" dxfId="70" priority="5" stopIfTrue="1" operator="lessThan">
      <formula>F5</formula>
    </cfRule>
    <cfRule type="cellIs" dxfId="69" priority="6" stopIfTrue="1" operator="equal">
      <formula>F5</formula>
    </cfRule>
  </conditionalFormatting>
  <conditionalFormatting sqref="M5:M9 G9:G10 N9:N10 F11:F15 F17:F21 M17:M22 F23:F26">
    <cfRule type="cellIs" dxfId="68" priority="1" stopIfTrue="1" operator="greaterThan">
      <formula>D5</formula>
    </cfRule>
    <cfRule type="cellIs" dxfId="67" priority="2" stopIfTrue="1" operator="lessThan">
      <formula>D5</formula>
    </cfRule>
    <cfRule type="cellIs" dxfId="66" priority="3" stopIfTrue="1" operator="equal">
      <formula>D5</formula>
    </cfRule>
  </conditionalFormatting>
  <conditionalFormatting sqref="M1:O3 O22:O26 F27:H65536 M27:O65536">
    <cfRule type="cellIs" dxfId="65" priority="22" stopIfTrue="1" operator="greaterThan">
      <formula>D1</formula>
    </cfRule>
    <cfRule type="cellIs" dxfId="64" priority="23" stopIfTrue="1" operator="lessThan">
      <formula>D1</formula>
    </cfRule>
    <cfRule type="cellIs" dxfId="63" priority="24" stopIfTrue="1" operator="equal">
      <formula>D1</formula>
    </cfRule>
  </conditionalFormatting>
  <conditionalFormatting sqref="N4">
    <cfRule type="cellIs" dxfId="62" priority="7" stopIfTrue="1" operator="greaterThan">
      <formula>L4</formula>
    </cfRule>
    <cfRule type="cellIs" dxfId="61" priority="8" stopIfTrue="1" operator="lessThan">
      <formula>L4</formula>
    </cfRule>
    <cfRule type="cellIs" dxfId="60" priority="9" stopIfTrue="1" operator="equal">
      <formula>L4</formula>
    </cfRule>
  </conditionalFormatting>
  <pageMargins left="0.39370078740157483" right="0.39370078740157483" top="0.39370078740157483" bottom="0.39370078740157483" header="0" footer="0"/>
  <pageSetup paperSize="9" scale="91" orientation="landscape" horizontalDpi="4294967293" r:id="rId1"/>
  <headerFooter alignWithMargins="0"/>
  <drawing r:id="rId2"/>
</worksheet>
</file>

<file path=xl/worksheets/sheet1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26">
    <tabColor theme="5" tint="-0.249977111117893"/>
  </sheetPr>
  <dimension ref="A1:Q26"/>
  <sheetViews>
    <sheetView zoomScaleNormal="100" workbookViewId="0">
      <selection activeCell="U18" sqref="U18"/>
    </sheetView>
  </sheetViews>
  <sheetFormatPr baseColWidth="10" defaultColWidth="11.42578125" defaultRowHeight="12.75" x14ac:dyDescent="0.2"/>
  <cols>
    <col min="1" max="2" width="2.28515625" style="1" customWidth="1"/>
    <col min="3" max="3" width="15.7109375" style="1" customWidth="1"/>
    <col min="4" max="4" width="4.7109375" style="1" customWidth="1"/>
    <col min="5" max="5" width="15.7109375" style="1" customWidth="1"/>
    <col min="6" max="6" width="4.5703125" style="1" customWidth="1"/>
    <col min="7" max="8" width="2.42578125" style="1" customWidth="1"/>
    <col min="9" max="9" width="4.42578125" style="1" customWidth="1"/>
    <col min="10" max="10" width="15.7109375" style="1" customWidth="1"/>
    <col min="11" max="11" width="4.7109375" style="1" customWidth="1"/>
    <col min="12" max="12" width="15.7109375" style="1" customWidth="1"/>
    <col min="13" max="13" width="4.28515625" style="1" customWidth="1"/>
    <col min="14" max="14" width="5.140625" style="1" customWidth="1"/>
    <col min="15" max="15" width="2.28515625" style="1" customWidth="1"/>
    <col min="16" max="16" width="3.7109375" style="1" hidden="1" customWidth="1"/>
    <col min="17" max="17" width="19.28515625" style="1" hidden="1" customWidth="1"/>
    <col min="18" max="18" width="11.42578125" style="1" customWidth="1"/>
    <col min="19" max="16384" width="11.42578125" style="1"/>
  </cols>
  <sheetData>
    <row r="1" spans="1:17" ht="20.25" x14ac:dyDescent="0.3">
      <c r="C1" s="173" t="str">
        <f>Elite!C1</f>
        <v>Championnat Des Clubs - Année 2025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7" ht="20.25" customHeight="1" x14ac:dyDescent="0.3">
      <c r="C2" s="173" t="s">
        <v>49</v>
      </c>
      <c r="D2" s="173"/>
      <c r="E2" s="173"/>
      <c r="F2" s="173"/>
      <c r="G2" s="173"/>
      <c r="H2" s="173"/>
      <c r="I2" s="173"/>
      <c r="J2" s="173"/>
      <c r="K2" s="173"/>
      <c r="L2" s="173"/>
      <c r="M2" s="131"/>
      <c r="N2" s="131"/>
      <c r="O2" s="131"/>
    </row>
    <row r="3" spans="1:17" ht="15" customHeight="1" x14ac:dyDescent="0.2"/>
    <row r="4" spans="1:17" x14ac:dyDescent="0.2">
      <c r="B4" s="22"/>
      <c r="C4" s="175" t="s">
        <v>18</v>
      </c>
      <c r="D4" s="176"/>
      <c r="E4" s="177" t="d">
        <f>'Vétéran 1'!E4</f>
        <v>2025-05-06</v>
      </c>
      <c r="F4" s="178"/>
      <c r="G4" s="22"/>
      <c r="H4" s="22"/>
      <c r="I4" s="22"/>
      <c r="J4" s="175" t="s">
        <v>4</v>
      </c>
      <c r="K4" s="176"/>
      <c r="L4" s="177" t="d">
        <f>'Vétéran 1'!L4</f>
        <v>2025-05-27</v>
      </c>
      <c r="M4" s="178"/>
    </row>
    <row r="5" spans="1:17" x14ac:dyDescent="0.2">
      <c r="A5"/>
      <c r="B5" s="140" t="str">
        <f>IF($D5="","",IF($D5&gt;$F5,3)+IF($D5=$F5,2,1))</f>
        <v/>
      </c>
      <c r="C5" s="24" t="str">
        <f>Q9</f>
        <v xml:space="preserve">Arinthod </v>
      </c>
      <c r="D5" s="25"/>
      <c r="E5" s="26" t="str">
        <f>Q12</f>
        <v>Arinthod 2</v>
      </c>
      <c r="F5" s="27"/>
      <c r="G5" s="140" t="str">
        <f>IF(F5="","",IF(F5&gt;D5,3)+IF(F5=D5,2,1))</f>
        <v/>
      </c>
      <c r="H5" s="22"/>
      <c r="I5" s="140" t="str">
        <f t="shared" ref="I5:I14" si="0">IF(K5="","",IF(K5&gt;M5,3)+IF(K5=M5,2,1))</f>
        <v/>
      </c>
      <c r="J5" s="24" t="str">
        <f>Q13</f>
        <v>Champvans 4</v>
      </c>
      <c r="K5" s="25"/>
      <c r="L5" s="26" t="str">
        <f>Q7</f>
        <v>Mont sous Vaudrey 2</v>
      </c>
      <c r="M5" s="27"/>
      <c r="N5" s="140" t="str">
        <f>IF(M5="","",IF(M5&gt;K5,3)+IF(M5=K5,2,1))</f>
        <v/>
      </c>
      <c r="Q5" s="187" t="s">
        <v>6</v>
      </c>
    </row>
    <row r="6" spans="1:17" x14ac:dyDescent="0.2">
      <c r="A6"/>
      <c r="B6" s="140" t="str">
        <f>IF(D6="","",IF(D6&gt;F6,3)+IF(D6=F6,2,1))</f>
        <v/>
      </c>
      <c r="C6" s="16" t="str">
        <f>Q8</f>
        <v>Bletterans 3</v>
      </c>
      <c r="D6" s="28"/>
      <c r="E6" s="17" t="str">
        <f>Q13</f>
        <v>Champvans 4</v>
      </c>
      <c r="F6" s="29"/>
      <c r="G6" s="140" t="str">
        <f>IF(F6="","",IF(F6&gt;D6,3)+IF(F6=D6,2,1))</f>
        <v/>
      </c>
      <c r="H6" s="22"/>
      <c r="I6" s="140" t="str">
        <f t="shared" si="0"/>
        <v/>
      </c>
      <c r="J6" s="16" t="str">
        <f>Q8</f>
        <v>Bletterans 3</v>
      </c>
      <c r="K6" s="28"/>
      <c r="L6" s="17" t="str">
        <f>Q11</f>
        <v>PBJ 2</v>
      </c>
      <c r="M6" s="29"/>
      <c r="N6" s="140" t="str">
        <f>IF(M6="","",IF(M6&gt;K6,3)+IF(M6=K6,2,1))</f>
        <v/>
      </c>
      <c r="Q6" s="188"/>
    </row>
    <row r="7" spans="1:17" x14ac:dyDescent="0.2">
      <c r="A7"/>
      <c r="B7" s="140" t="str">
        <f>IF(D7="","",IF(D7&gt;F7,3)+IF(D7=F7,2,1))</f>
        <v/>
      </c>
      <c r="C7" s="16" t="str">
        <f>Q10</f>
        <v>ABJ 2</v>
      </c>
      <c r="D7" s="28"/>
      <c r="E7" s="17" t="str">
        <f>Q11</f>
        <v>PBJ 2</v>
      </c>
      <c r="F7" s="29"/>
      <c r="G7" s="140" t="str">
        <f>IF(F7="","",IF(F7&gt;D7,3)+IF(F7=D7,2,1))</f>
        <v/>
      </c>
      <c r="H7" s="22"/>
      <c r="I7" s="140" t="str">
        <f t="shared" si="0"/>
        <v/>
      </c>
      <c r="J7" s="16" t="str">
        <f>Q9</f>
        <v xml:space="preserve">Arinthod </v>
      </c>
      <c r="K7" s="28"/>
      <c r="L7" s="17" t="str">
        <f>Q10</f>
        <v>ABJ 2</v>
      </c>
      <c r="M7" s="29"/>
      <c r="N7" s="140" t="str">
        <f>IF(M7="","",IF(M7&gt;K7,3)+IF(M7=K7,2,1))</f>
        <v/>
      </c>
      <c r="P7" s="10">
        <v>1</v>
      </c>
      <c r="Q7" s="23" t="str">
        <f>'liste équipes'!N4</f>
        <v>Mont sous Vaudrey 2</v>
      </c>
    </row>
    <row r="8" spans="1:17" x14ac:dyDescent="0.2">
      <c r="A8"/>
      <c r="B8" s="140" t="str">
        <f>IF(D8="","",IF(D8&gt;F8,3)+IF(D8=F8,2,1))</f>
        <v/>
      </c>
      <c r="C8" s="30" t="str">
        <f>Q7</f>
        <v>Mont sous Vaudrey 2</v>
      </c>
      <c r="D8" s="31"/>
      <c r="E8" s="32">
        <f>Q14</f>
        <v>0</v>
      </c>
      <c r="F8" s="33"/>
      <c r="G8" s="140" t="str">
        <f>IF(F8="","",IF(F8&gt;D8,3)+IF(F8=D8,2,1))</f>
        <v/>
      </c>
      <c r="H8" s="22"/>
      <c r="I8" s="140" t="str">
        <f t="shared" si="0"/>
        <v/>
      </c>
      <c r="J8" s="30" t="str">
        <f>Q12</f>
        <v>Arinthod 2</v>
      </c>
      <c r="K8" s="31"/>
      <c r="L8" s="32">
        <f>Q14</f>
        <v>0</v>
      </c>
      <c r="M8" s="33"/>
      <c r="N8" s="140" t="str">
        <f>IF(M8="","",IF(M8&gt;K8,3)+IF(M8=K8,2,1))</f>
        <v/>
      </c>
      <c r="P8" s="10">
        <v>2</v>
      </c>
      <c r="Q8" s="23" t="str">
        <f>'liste équipes'!N5</f>
        <v>Bletterans 3</v>
      </c>
    </row>
    <row r="9" spans="1:17" x14ac:dyDescent="0.2">
      <c r="B9" s="22"/>
      <c r="C9" s="22"/>
      <c r="D9" s="22"/>
      <c r="E9" s="22"/>
      <c r="F9" s="22"/>
      <c r="G9" s="22"/>
      <c r="H9" s="22"/>
      <c r="I9" s="140" t="str">
        <f t="shared" si="0"/>
        <v/>
      </c>
      <c r="J9" s="22"/>
      <c r="K9" s="22"/>
      <c r="L9" s="22"/>
      <c r="M9" s="22"/>
      <c r="P9" s="10">
        <v>3</v>
      </c>
      <c r="Q9" s="23" t="str">
        <f>'liste équipes'!N6</f>
        <v xml:space="preserve">Arinthod </v>
      </c>
    </row>
    <row r="10" spans="1:17" x14ac:dyDescent="0.2">
      <c r="B10" s="22"/>
      <c r="C10" s="175" t="s">
        <v>7</v>
      </c>
      <c r="D10" s="176"/>
      <c r="E10" s="177" t="d">
        <f>'Vétéran 1'!E10</f>
        <v>2025-06-24</v>
      </c>
      <c r="F10" s="178"/>
      <c r="G10" s="22"/>
      <c r="H10" s="22"/>
      <c r="I10" s="140" t="str">
        <f t="shared" si="0"/>
        <v/>
      </c>
      <c r="J10" s="175" t="s">
        <v>9</v>
      </c>
      <c r="K10" s="176"/>
      <c r="L10" s="177" t="d">
        <f>'Vétéran 1'!L10</f>
        <v>2025-07-15</v>
      </c>
      <c r="M10" s="178"/>
      <c r="P10" s="10">
        <v>4</v>
      </c>
      <c r="Q10" s="23" t="str">
        <f>'liste équipes'!N7</f>
        <v>ABJ 2</v>
      </c>
    </row>
    <row r="11" spans="1:17" x14ac:dyDescent="0.2">
      <c r="B11" s="140" t="str">
        <f>IF($D11="","",IF($D11&gt;$F11,3)+IF($D11=$F11,2,1))</f>
        <v/>
      </c>
      <c r="C11" s="24" t="str">
        <f>Q7</f>
        <v>Mont sous Vaudrey 2</v>
      </c>
      <c r="D11" s="25"/>
      <c r="E11" s="26" t="str">
        <f>Q12</f>
        <v>Arinthod 2</v>
      </c>
      <c r="F11" s="27"/>
      <c r="G11" s="140" t="str">
        <f>IF($F11="","",IF($F11&gt;$D11,3)+IF($F11=$D11,2,1))</f>
        <v/>
      </c>
      <c r="H11" s="22"/>
      <c r="I11" s="140" t="str">
        <f t="shared" si="0"/>
        <v/>
      </c>
      <c r="J11" s="24" t="str">
        <f>+Q7</f>
        <v>Mont sous Vaudrey 2</v>
      </c>
      <c r="K11" s="25"/>
      <c r="L11" s="26" t="str">
        <f>+Q11</f>
        <v>PBJ 2</v>
      </c>
      <c r="M11" s="27"/>
      <c r="N11" s="140" t="str">
        <f>IF(M11="","",IF(M11&gt;K11,3)+IF(M11=K11,2,1))</f>
        <v/>
      </c>
      <c r="P11" s="10">
        <v>5</v>
      </c>
      <c r="Q11" s="23" t="str">
        <f>'liste équipes'!N8</f>
        <v>PBJ 2</v>
      </c>
    </row>
    <row r="12" spans="1:17" x14ac:dyDescent="0.2">
      <c r="B12" s="140" t="str">
        <f>IF(D12="","",IF(D12&gt;F12,3)+IF(D12=F12,2,1))</f>
        <v/>
      </c>
      <c r="C12" s="16" t="str">
        <f>+Q11</f>
        <v>PBJ 2</v>
      </c>
      <c r="D12" s="28"/>
      <c r="E12" s="17" t="str">
        <f>+Q13</f>
        <v>Champvans 4</v>
      </c>
      <c r="F12" s="29"/>
      <c r="G12" s="140" t="str">
        <f>IF(F12="","",IF(F12&gt;D12,3)+IF(F12=D12,2,1))</f>
        <v/>
      </c>
      <c r="H12" s="22"/>
      <c r="I12" s="140" t="str">
        <f t="shared" si="0"/>
        <v/>
      </c>
      <c r="J12" s="16" t="str">
        <f>+Q10</f>
        <v>ABJ 2</v>
      </c>
      <c r="K12" s="28"/>
      <c r="L12" s="17" t="str">
        <f>+Q12</f>
        <v>Arinthod 2</v>
      </c>
      <c r="M12" s="29"/>
      <c r="N12" s="140" t="str">
        <f>IF(M12="","",IF(M12&gt;K12,3)+IF(M12=K12,2,1))</f>
        <v/>
      </c>
      <c r="P12" s="67">
        <v>6</v>
      </c>
      <c r="Q12" s="23" t="str">
        <f>'liste équipes'!N9</f>
        <v>Arinthod 2</v>
      </c>
    </row>
    <row r="13" spans="1:17" x14ac:dyDescent="0.2">
      <c r="B13" s="140" t="str">
        <f>IF(D13="","",IF(D13&gt;F13,3)+IF(D13=F13,2,1))</f>
        <v/>
      </c>
      <c r="C13" s="16" t="str">
        <f>Q8</f>
        <v>Bletterans 3</v>
      </c>
      <c r="D13" s="28"/>
      <c r="E13" s="17" t="str">
        <f>Q9</f>
        <v xml:space="preserve">Arinthod </v>
      </c>
      <c r="F13" s="29"/>
      <c r="G13" s="140" t="str">
        <f>IF(F13="","",IF(F13&gt;D13,3)+IF(F13=D13,2,1))</f>
        <v/>
      </c>
      <c r="H13" s="22"/>
      <c r="I13" s="140" t="str">
        <f t="shared" si="0"/>
        <v/>
      </c>
      <c r="J13" s="16" t="str">
        <f>Q13</f>
        <v>Champvans 4</v>
      </c>
      <c r="K13" s="28"/>
      <c r="L13" s="17" t="str">
        <f>Q9</f>
        <v xml:space="preserve">Arinthod </v>
      </c>
      <c r="M13" s="29"/>
      <c r="N13" s="140" t="str">
        <f>IF(M13="","",IF(M13&gt;K13,3)+IF(M13=K13,2,1))</f>
        <v/>
      </c>
      <c r="P13" s="67">
        <v>7</v>
      </c>
      <c r="Q13" s="23" t="str">
        <f>'liste équipes'!N10</f>
        <v>Champvans 4</v>
      </c>
    </row>
    <row r="14" spans="1:17" x14ac:dyDescent="0.2">
      <c r="B14" s="140" t="str">
        <f>IF(D14="","",IF(D14&gt;F14,3)+IF(D14=F14,2,1))</f>
        <v/>
      </c>
      <c r="C14" s="30" t="str">
        <f>Q10</f>
        <v>ABJ 2</v>
      </c>
      <c r="D14" s="31"/>
      <c r="E14" s="32">
        <f>Q14</f>
        <v>0</v>
      </c>
      <c r="F14" s="33"/>
      <c r="G14" s="140" t="str">
        <f>IF(F14="","",IF(F14&gt;D14,3)+IF(F14=D14,2,1))</f>
        <v/>
      </c>
      <c r="H14" s="22"/>
      <c r="I14" s="140" t="str">
        <f t="shared" si="0"/>
        <v/>
      </c>
      <c r="J14" s="30" t="str">
        <f>Q8</f>
        <v>Bletterans 3</v>
      </c>
      <c r="K14" s="31"/>
      <c r="L14" s="32">
        <f>Q14</f>
        <v>0</v>
      </c>
      <c r="M14" s="33"/>
      <c r="N14" s="140" t="str">
        <f>IF(M14="","",IF(M14&gt;K14,3)+IF(M14=K14,2,1))</f>
        <v/>
      </c>
      <c r="P14" s="67">
        <v>8</v>
      </c>
      <c r="Q14" s="23">
        <f>'liste équipes'!N11</f>
        <v>0</v>
      </c>
    </row>
    <row r="15" spans="1:17" x14ac:dyDescent="0.2">
      <c r="B15" s="140"/>
      <c r="C15" s="15"/>
      <c r="D15" s="140"/>
      <c r="E15" s="15"/>
      <c r="F15" s="140"/>
      <c r="G15" s="140"/>
      <c r="H15" s="22"/>
      <c r="I15" s="140"/>
      <c r="J15" s="15"/>
      <c r="K15" s="140"/>
      <c r="L15" s="15"/>
      <c r="M15" s="140"/>
      <c r="N15" s="140" t="str">
        <f>IF(M15="","",IF(M15&gt;K15,3)+IF(M15=K15,1,0))</f>
        <v/>
      </c>
    </row>
    <row r="16" spans="1:17" x14ac:dyDescent="0.2">
      <c r="B16" s="140" t="str">
        <f>IF(D16="","",IF(D16&gt;F16,3)+IF(D16=F16,2,1))</f>
        <v/>
      </c>
      <c r="C16" s="175" t="s">
        <v>11</v>
      </c>
      <c r="D16" s="176"/>
      <c r="E16" s="177" t="d">
        <f>'Vétéran 1'!E16</f>
        <v>2025-07-24</v>
      </c>
      <c r="F16" s="178"/>
      <c r="G16" s="140" t="str">
        <f>IF(F16="","",IF(F16&gt;D16,3)+IF(F16=D16,2,1))</f>
        <v/>
      </c>
      <c r="I16" s="140" t="str">
        <f>IF(K16="","",IF(K16&gt;M16,3)+IF(K16=M16,2,1))</f>
        <v/>
      </c>
      <c r="J16" s="175" t="s">
        <v>13</v>
      </c>
      <c r="K16" s="176"/>
      <c r="L16" s="177" t="d">
        <f>'Vétéran 1'!L16</f>
        <v>2025-08-05</v>
      </c>
      <c r="M16" s="178"/>
      <c r="N16" s="140" t="str">
        <f>IF(M16="","",IF(M16&gt;K16,3)+IF(M16=K16,2,1))</f>
        <v/>
      </c>
    </row>
    <row r="17" spans="2:17" x14ac:dyDescent="0.2">
      <c r="B17" s="140" t="str">
        <f>IF(D17="","",IF(D17&gt;F17,3)+IF(D17=F17,2,1))</f>
        <v/>
      </c>
      <c r="C17" s="24" t="str">
        <f>Q7</f>
        <v>Mont sous Vaudrey 2</v>
      </c>
      <c r="D17" s="25"/>
      <c r="E17" s="26" t="str">
        <f>Q10</f>
        <v>ABJ 2</v>
      </c>
      <c r="F17" s="27"/>
      <c r="G17" s="140" t="str">
        <f>IF(F17="","",IF(F17&gt;D17,3)+IF(F17=D17,2,1))</f>
        <v/>
      </c>
      <c r="I17" s="140" t="str">
        <f>IF(K17="","",IF(K17&gt;M17,3)+IF(K17=M17,2,1))</f>
        <v/>
      </c>
      <c r="J17" s="24" t="str">
        <f>+Q9</f>
        <v xml:space="preserve">Arinthod </v>
      </c>
      <c r="K17" s="25"/>
      <c r="L17" s="26" t="str">
        <f>+Q7</f>
        <v>Mont sous Vaudrey 2</v>
      </c>
      <c r="M17" s="27"/>
      <c r="N17" s="140" t="str">
        <f>IF(M17="","",IF(M17&gt;K17,3)+IF(M17=K17,2,1))</f>
        <v/>
      </c>
    </row>
    <row r="18" spans="2:17" ht="12.75" customHeight="1" x14ac:dyDescent="0.2">
      <c r="B18" s="140" t="str">
        <f>IF(D18="","",IF(D18&gt;F18,3)+IF(D18=F18,2,1))</f>
        <v/>
      </c>
      <c r="C18" s="16" t="str">
        <f>Q11</f>
        <v>PBJ 2</v>
      </c>
      <c r="D18" s="28"/>
      <c r="E18" s="17" t="str">
        <f>Q9</f>
        <v xml:space="preserve">Arinthod </v>
      </c>
      <c r="F18" s="29"/>
      <c r="G18" s="140" t="str">
        <f>IF(F18="","",IF(F18&gt;D18,3)+IF(F18=D18,2,1))</f>
        <v/>
      </c>
      <c r="I18" s="140" t="str">
        <f>IF(K18="","",IF(K18&gt;M18,3)+IF(K18=M18,2,1))</f>
        <v/>
      </c>
      <c r="J18" s="16" t="str">
        <f>+Q10</f>
        <v>ABJ 2</v>
      </c>
      <c r="K18" s="28"/>
      <c r="L18" s="17" t="str">
        <f>+Q8</f>
        <v>Bletterans 3</v>
      </c>
      <c r="M18" s="29"/>
      <c r="N18" s="140" t="str">
        <f>IF(M18="","",IF(M18&gt;K18,3)+IF(M18=K18,2,1))</f>
        <v/>
      </c>
    </row>
    <row r="19" spans="2:17" x14ac:dyDescent="0.2">
      <c r="B19" s="140" t="str">
        <f>IF(D19="","",IF(D19&gt;F19,3)+IF(D19=F19,2,1))</f>
        <v/>
      </c>
      <c r="C19" s="16" t="str">
        <f>+Q8</f>
        <v>Bletterans 3</v>
      </c>
      <c r="D19" s="28"/>
      <c r="E19" s="17" t="str">
        <f>+Q12</f>
        <v>Arinthod 2</v>
      </c>
      <c r="F19" s="29"/>
      <c r="G19" s="140" t="str">
        <f>IF($F19="","",IF($F19&gt;$D19,3)+IF($F19=$D19,2,1))</f>
        <v/>
      </c>
      <c r="I19" s="140" t="str">
        <f>IF(K19="","",IF(K19&gt;M19,3)+IF(K19=M19,2,1))</f>
        <v/>
      </c>
      <c r="J19" s="16" t="str">
        <f>+Q12</f>
        <v>Arinthod 2</v>
      </c>
      <c r="K19" s="28"/>
      <c r="L19" s="17" t="str">
        <f>+Q13</f>
        <v>Champvans 4</v>
      </c>
      <c r="M19" s="29"/>
      <c r="N19" s="140" t="str">
        <f>IF($F19="","",IF($F19&gt;$D19,3)+IF($F19=$D19,2,1))</f>
        <v/>
      </c>
    </row>
    <row r="20" spans="2:17" x14ac:dyDescent="0.2">
      <c r="B20" s="140" t="str">
        <f>IF(D20="","",IF(D20&gt;F20,3)+IF(D20=F20,2,1))</f>
        <v/>
      </c>
      <c r="C20" s="30" t="str">
        <f>+Q13</f>
        <v>Champvans 4</v>
      </c>
      <c r="D20" s="31"/>
      <c r="E20" s="32"/>
      <c r="F20" s="33"/>
      <c r="G20" s="140" t="str">
        <f>IF(F20="","",IF(F20&gt;D20,3)+IF(F20=D20,2,1))</f>
        <v/>
      </c>
      <c r="I20" s="140" t="str">
        <f>IF(K20="","",IF(K20&gt;M20,3)+IF(K20=M20,2,1))</f>
        <v/>
      </c>
      <c r="J20" s="30" t="str">
        <f>+Q11</f>
        <v>PBJ 2</v>
      </c>
      <c r="K20" s="31"/>
      <c r="L20" s="32"/>
      <c r="M20" s="33"/>
      <c r="N20" s="140" t="str">
        <f>IF(M20="","",IF(M20&gt;K20,3)+IF(M20=K20,2,1))</f>
        <v/>
      </c>
      <c r="Q20"/>
    </row>
    <row r="21" spans="2:17" x14ac:dyDescent="0.2">
      <c r="Q21"/>
    </row>
    <row r="22" spans="2:17" x14ac:dyDescent="0.2">
      <c r="B22" s="140" t="str">
        <f>IF(D22="","",IF(D22&gt;F22,3)+IF(D22=F22,2,1))</f>
        <v/>
      </c>
      <c r="C22" s="175" t="s">
        <v>50</v>
      </c>
      <c r="D22" s="176"/>
      <c r="E22" s="177" t="d">
        <f>'Vétéran 1'!E22</f>
        <v>2025-09-15</v>
      </c>
      <c r="F22" s="178"/>
      <c r="G22" s="140" t="str">
        <f>IF(F22="","",IF(F22&gt;D22,3)+IF(F22=D22,2,1))</f>
        <v/>
      </c>
    </row>
    <row r="23" spans="2:17" x14ac:dyDescent="0.2">
      <c r="B23" s="140" t="str">
        <f>IF(D23="","",IF(D23&gt;F23,3)+IF(D23=F23,2,1))</f>
        <v/>
      </c>
      <c r="C23" s="24" t="str">
        <f>+Q7</f>
        <v>Mont sous Vaudrey 2</v>
      </c>
      <c r="D23" s="25"/>
      <c r="E23" s="26" t="str">
        <f>+Q8</f>
        <v>Bletterans 3</v>
      </c>
      <c r="F23" s="27"/>
      <c r="G23" s="140" t="str">
        <f>IF(F23="","",IF(F23&gt;D23,3)+IF(F23=D23,2,1))</f>
        <v/>
      </c>
    </row>
    <row r="24" spans="2:17" x14ac:dyDescent="0.2">
      <c r="B24" s="140" t="str">
        <f>IF(D24="","",IF(D24&gt;F24,3)+IF(D24=F24,2,1))</f>
        <v/>
      </c>
      <c r="C24" s="16" t="str">
        <f>+Q13</f>
        <v>Champvans 4</v>
      </c>
      <c r="D24" s="28"/>
      <c r="E24" s="17" t="str">
        <f>+Q10</f>
        <v>ABJ 2</v>
      </c>
      <c r="F24" s="29"/>
      <c r="G24" s="140" t="str">
        <f>IF(F24="","",IF(F24&gt;D24,3)+IF(F24=D24,2,1))</f>
        <v/>
      </c>
    </row>
    <row r="25" spans="2:17" x14ac:dyDescent="0.2">
      <c r="B25" s="140" t="str">
        <f>IF(D25="","",IF(D25&gt;F25,3)+IF(D25=F25,2,1))</f>
        <v/>
      </c>
      <c r="C25" s="16" t="str">
        <f>+Q11</f>
        <v>PBJ 2</v>
      </c>
      <c r="D25" s="28"/>
      <c r="E25" s="17" t="str">
        <f>+Q12</f>
        <v>Arinthod 2</v>
      </c>
      <c r="F25" s="29"/>
      <c r="G25" s="140" t="str">
        <f>IF($F25="","",IF($F25&gt;$D25,3)+IF($F25=$D25,2,1))</f>
        <v/>
      </c>
    </row>
    <row r="26" spans="2:17" x14ac:dyDescent="0.2">
      <c r="B26" s="140" t="str">
        <f>IF(D26="","",IF(D26&gt;F26,3)+IF(D26=F26,2,1))</f>
        <v/>
      </c>
      <c r="C26" s="30" t="str">
        <f>+Q9</f>
        <v xml:space="preserve">Arinthod </v>
      </c>
      <c r="D26" s="31"/>
      <c r="E26" s="32"/>
      <c r="F26" s="33"/>
      <c r="G26" s="140" t="str">
        <f>IF(F26="","",IF(F26&gt;D26,3)+IF(F26=D26,2,1))</f>
        <v/>
      </c>
    </row>
  </sheetData>
  <sheetProtection selectLockedCells="1" selectUnlockedCells="1"/>
  <mergeCells count="17">
    <mergeCell ref="C22:D22"/>
    <mergeCell ref="E22:F22"/>
    <mergeCell ref="Q5:Q6"/>
    <mergeCell ref="C16:D16"/>
    <mergeCell ref="E16:F16"/>
    <mergeCell ref="C10:D10"/>
    <mergeCell ref="E10:F10"/>
    <mergeCell ref="J10:K10"/>
    <mergeCell ref="L10:M10"/>
    <mergeCell ref="J16:K16"/>
    <mergeCell ref="L16:M16"/>
    <mergeCell ref="C1:O1"/>
    <mergeCell ref="C2:L2"/>
    <mergeCell ref="C4:D4"/>
    <mergeCell ref="E4:F4"/>
    <mergeCell ref="J4:K4"/>
    <mergeCell ref="L4:M4"/>
  </mergeCells>
  <conditionalFormatting sqref="D1 K1:K3 D3">
    <cfRule type="cellIs" dxfId="59" priority="28" stopIfTrue="1" operator="greaterThan">
      <formula>F1</formula>
    </cfRule>
    <cfRule type="cellIs" dxfId="58" priority="29" stopIfTrue="1" operator="lessThan">
      <formula>F1</formula>
    </cfRule>
    <cfRule type="cellIs" dxfId="57" priority="30" stopIfTrue="1" operator="equal">
      <formula>F1</formula>
    </cfRule>
  </conditionalFormatting>
  <conditionalFormatting sqref="D5:D9 K5:K9 D11:D15 K11:K15">
    <cfRule type="cellIs" dxfId="56" priority="21" stopIfTrue="1" operator="equal">
      <formula>F5</formula>
    </cfRule>
    <cfRule type="cellIs" dxfId="55" priority="20" stopIfTrue="1" operator="lessThan">
      <formula>F5</formula>
    </cfRule>
    <cfRule type="cellIs" dxfId="54" priority="19" stopIfTrue="1" operator="greaterThan">
      <formula>F5</formula>
    </cfRule>
  </conditionalFormatting>
  <conditionalFormatting sqref="D17:D21 D23:D65525">
    <cfRule type="cellIs" dxfId="53" priority="13" stopIfTrue="1" operator="greaterThan">
      <formula>F17</formula>
    </cfRule>
    <cfRule type="cellIs" dxfId="52" priority="14" stopIfTrue="1" operator="lessThan">
      <formula>F17</formula>
    </cfRule>
    <cfRule type="cellIs" dxfId="51" priority="15" stopIfTrue="1" operator="equal">
      <formula>F17</formula>
    </cfRule>
  </conditionalFormatting>
  <conditionalFormatting sqref="F17:F20">
    <cfRule type="cellIs" dxfId="50" priority="10" stopIfTrue="1" operator="greaterThan">
      <formula>D17</formula>
    </cfRule>
    <cfRule type="cellIs" dxfId="49" priority="11" stopIfTrue="1" operator="lessThan">
      <formula>D17</formula>
    </cfRule>
    <cfRule type="cellIs" dxfId="48" priority="12" stopIfTrue="1" operator="equal">
      <formula>D17</formula>
    </cfRule>
  </conditionalFormatting>
  <conditionalFormatting sqref="F23:F26">
    <cfRule type="cellIs" dxfId="47" priority="1" stopIfTrue="1" operator="greaterThan">
      <formula>D23</formula>
    </cfRule>
    <cfRule type="cellIs" dxfId="46" priority="2" stopIfTrue="1" operator="lessThan">
      <formula>D23</formula>
    </cfRule>
    <cfRule type="cellIs" dxfId="45" priority="3" stopIfTrue="1" operator="equal">
      <formula>D23</formula>
    </cfRule>
  </conditionalFormatting>
  <conditionalFormatting sqref="F1:H3 M1:O3 H16:H20 F21:H21 H22:H26 F27:H65525">
    <cfRule type="cellIs" dxfId="44" priority="27" stopIfTrue="1" operator="equal">
      <formula>D1</formula>
    </cfRule>
    <cfRule type="cellIs" dxfId="43" priority="26" stopIfTrue="1" operator="lessThan">
      <formula>D1</formula>
    </cfRule>
    <cfRule type="cellIs" dxfId="42" priority="25" stopIfTrue="1" operator="greaterThan">
      <formula>D1</formula>
    </cfRule>
  </conditionalFormatting>
  <conditionalFormatting sqref="G4 F5:F9 M5:M9 G9:G10 F11:F15 M11:M15">
    <cfRule type="cellIs" dxfId="41" priority="16" stopIfTrue="1" operator="greaterThan">
      <formula>D4</formula>
    </cfRule>
    <cfRule type="cellIs" dxfId="40" priority="17" stopIfTrue="1" operator="lessThan">
      <formula>D4</formula>
    </cfRule>
    <cfRule type="cellIs" dxfId="39" priority="18" stopIfTrue="1" operator="equal">
      <formula>D4</formula>
    </cfRule>
  </conditionalFormatting>
  <conditionalFormatting sqref="K17:K65525">
    <cfRule type="cellIs" dxfId="38" priority="9" stopIfTrue="1" operator="equal">
      <formula>M17</formula>
    </cfRule>
    <cfRule type="cellIs" dxfId="37" priority="8" stopIfTrue="1" operator="lessThan">
      <formula>M17</formula>
    </cfRule>
    <cfRule type="cellIs" dxfId="36" priority="7" stopIfTrue="1" operator="greaterThan">
      <formula>M17</formula>
    </cfRule>
  </conditionalFormatting>
  <conditionalFormatting sqref="M17:M65525">
    <cfRule type="cellIs" dxfId="35" priority="6" stopIfTrue="1" operator="equal">
      <formula>K17</formula>
    </cfRule>
    <cfRule type="cellIs" dxfId="34" priority="5" stopIfTrue="1" operator="lessThan">
      <formula>K17</formula>
    </cfRule>
    <cfRule type="cellIs" dxfId="33" priority="4" stopIfTrue="1" operator="greaterThan">
      <formula>K17</formula>
    </cfRule>
  </conditionalFormatting>
  <conditionalFormatting sqref="N4 N9:N10">
    <cfRule type="cellIs" dxfId="32" priority="22" stopIfTrue="1" operator="greaterThan">
      <formula>L4</formula>
    </cfRule>
    <cfRule type="cellIs" dxfId="31" priority="23" stopIfTrue="1" operator="lessThan">
      <formula>L4</formula>
    </cfRule>
    <cfRule type="cellIs" dxfId="30" priority="24" stopIfTrue="1" operator="equal">
      <formula>L4</formula>
    </cfRule>
  </conditionalFormatting>
  <conditionalFormatting sqref="O16:O20 N21:O65525">
    <cfRule type="cellIs" dxfId="29" priority="31" stopIfTrue="1" operator="greaterThan">
      <formula>#REF!</formula>
    </cfRule>
    <cfRule type="cellIs" dxfId="28" priority="32" stopIfTrue="1" operator="lessThan">
      <formula>#REF!</formula>
    </cfRule>
    <cfRule type="cellIs" dxfId="27" priority="33" stopIfTrue="1" operator="equal">
      <formula>#REF!</formula>
    </cfRule>
  </conditionalFormatting>
  <pageMargins left="0.39370078740157483" right="0.39370078740157483" top="0.39370078740157483" bottom="0.39370078740157483" header="0" footer="0"/>
  <pageSetup paperSize="9" scale="91" orientation="landscape" r:id="rId1"/>
  <headerFooter alignWithMargins="0"/>
  <drawing r:id="rId2"/>
</worksheet>
</file>

<file path=xl/worksheets/sheet1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27">
    <tabColor theme="5" tint="-0.249977111117893"/>
  </sheetPr>
  <dimension ref="A1:Q26"/>
  <sheetViews>
    <sheetView zoomScaleNormal="100" workbookViewId="0">
      <selection activeCell="U23" sqref="U23"/>
    </sheetView>
  </sheetViews>
  <sheetFormatPr baseColWidth="10" defaultColWidth="11.42578125" defaultRowHeight="12.75" x14ac:dyDescent="0.2"/>
  <cols>
    <col min="1" max="2" width="2.28515625" style="1" customWidth="1"/>
    <col min="3" max="3" width="15.7109375" style="1" customWidth="1"/>
    <col min="4" max="4" width="4.7109375" style="1" customWidth="1"/>
    <col min="5" max="5" width="15.7109375" style="1" customWidth="1"/>
    <col min="6" max="6" width="4.5703125" style="1" customWidth="1"/>
    <col min="7" max="8" width="2.42578125" style="1" customWidth="1"/>
    <col min="9" max="9" width="4.42578125" style="1" customWidth="1"/>
    <col min="10" max="10" width="15.7109375" style="1" customWidth="1"/>
    <col min="11" max="11" width="4.7109375" style="1" customWidth="1"/>
    <col min="12" max="12" width="15.7109375" style="1" customWidth="1"/>
    <col min="13" max="13" width="4.28515625" style="1" customWidth="1"/>
    <col min="14" max="14" width="5.140625" style="1" customWidth="1"/>
    <col min="15" max="15" width="2.28515625" style="1" customWidth="1"/>
    <col min="16" max="16" width="3.7109375" style="1" hidden="1" customWidth="1"/>
    <col min="17" max="17" width="19.28515625" style="1" hidden="1" customWidth="1"/>
    <col min="18" max="16384" width="11.42578125" style="1"/>
  </cols>
  <sheetData>
    <row r="1" spans="1:17" ht="20.25" x14ac:dyDescent="0.3">
      <c r="C1" s="173" t="str">
        <f>'Promotion 1'!C1:O1</f>
        <v>Championnat Des Clubs - Année 2025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7" ht="20.25" customHeight="1" x14ac:dyDescent="0.3">
      <c r="C2" s="173" t="s">
        <v>51</v>
      </c>
      <c r="D2" s="173"/>
      <c r="E2" s="173"/>
      <c r="F2" s="173"/>
      <c r="G2" s="173"/>
      <c r="H2" s="173"/>
      <c r="I2" s="173"/>
      <c r="J2" s="173"/>
      <c r="K2" s="173"/>
      <c r="L2" s="173"/>
      <c r="M2" s="131"/>
      <c r="N2" s="131"/>
      <c r="O2" s="131"/>
    </row>
    <row r="3" spans="1:17" ht="15" customHeight="1" x14ac:dyDescent="0.2"/>
    <row r="4" spans="1:17" x14ac:dyDescent="0.2">
      <c r="B4" s="22"/>
      <c r="C4" s="175" t="s">
        <v>2</v>
      </c>
      <c r="D4" s="176"/>
      <c r="E4" s="177" t="d">
        <f>'Vétéran 1'!E4</f>
        <v>2025-05-06</v>
      </c>
      <c r="F4" s="178"/>
      <c r="H4" s="22"/>
      <c r="I4" s="22"/>
      <c r="J4" s="175" t="s">
        <v>47</v>
      </c>
      <c r="K4" s="176"/>
      <c r="L4" s="177" t="d">
        <f>'Vétéran 1'!L4</f>
        <v>2025-05-27</v>
      </c>
      <c r="M4" s="178"/>
      <c r="N4" s="22"/>
    </row>
    <row r="5" spans="1:17" x14ac:dyDescent="0.2">
      <c r="A5"/>
      <c r="B5" s="140" t="str">
        <f>IF(D5="","",IF(D5&gt;F5,3)+IF(D5=F5,2,1))</f>
        <v/>
      </c>
      <c r="C5" s="24" t="str">
        <f>Q7</f>
        <v xml:space="preserve">Moirans </v>
      </c>
      <c r="D5" s="25"/>
      <c r="E5" s="26" t="str">
        <f>Q9</f>
        <v>Champvans 3</v>
      </c>
      <c r="F5" s="27"/>
      <c r="G5" s="140" t="str">
        <f>IF(F5="","",IF(F5&gt;D5,3)+IF(F5=D5,2,1))</f>
        <v/>
      </c>
      <c r="H5" s="22"/>
      <c r="I5" s="140" t="str">
        <f>IF($K5="","",IF($K5&gt;$M5,3)+IF($K5=$M5,2,1))</f>
        <v/>
      </c>
      <c r="J5" s="24" t="str">
        <f>Q7</f>
        <v xml:space="preserve">Moirans </v>
      </c>
      <c r="K5" s="25"/>
      <c r="L5" s="26" t="str">
        <f>Q8</f>
        <v>Poligny 4</v>
      </c>
      <c r="M5" s="27"/>
      <c r="N5" s="140" t="str">
        <f>IF(M5="","",IF(M5&gt;K5,3)+IF(M5=K5,2,1))</f>
        <v/>
      </c>
      <c r="Q5" s="187" t="s">
        <v>6</v>
      </c>
    </row>
    <row r="6" spans="1:17" x14ac:dyDescent="0.2">
      <c r="A6"/>
      <c r="B6" s="140" t="str">
        <f>IF(D6="","",IF(D6&gt;F6,3)+IF(D6=F6,2,1))</f>
        <v/>
      </c>
      <c r="C6" s="16" t="str">
        <f>Q8</f>
        <v>Poligny 4</v>
      </c>
      <c r="D6" s="28"/>
      <c r="E6" s="17" t="str">
        <f>Q10</f>
        <v>Poligny 3</v>
      </c>
      <c r="F6" s="29"/>
      <c r="G6" s="140" t="str">
        <f>IF(F6="","",IF(F6&gt;D6,3)+IF(F6=D6,2,1))</f>
        <v/>
      </c>
      <c r="H6" s="22"/>
      <c r="I6" s="140" t="str">
        <f>IF(K6="","",IF(K6&gt;M6,3)+IF(K6=M6,2,1))</f>
        <v/>
      </c>
      <c r="J6" s="16" t="str">
        <f>Q9</f>
        <v>Champvans 3</v>
      </c>
      <c r="K6" s="28"/>
      <c r="L6" s="17" t="str">
        <f>Q10</f>
        <v>Poligny 3</v>
      </c>
      <c r="M6" s="29"/>
      <c r="N6" s="140" t="str">
        <f>IF(M6="","",IF(M6&gt;K6,3)+IF(M6=K6,2,1))</f>
        <v/>
      </c>
      <c r="Q6" s="188"/>
    </row>
    <row r="7" spans="1:17" x14ac:dyDescent="0.2">
      <c r="A7"/>
      <c r="B7" s="140" t="str">
        <f>IF(D7="","",IF(D7&gt;F7,3)+IF(D7=F7,2,1))</f>
        <v/>
      </c>
      <c r="C7" s="16" t="str">
        <f>Q11</f>
        <v>ABJ 3</v>
      </c>
      <c r="D7" s="28"/>
      <c r="E7" s="17" t="str">
        <f>Q12</f>
        <v>DPC 3</v>
      </c>
      <c r="F7" s="29"/>
      <c r="G7" s="140" t="str">
        <f>IF(F7="","",IF(F7&gt;D7,3)+IF(F7=D7,2,1))</f>
        <v/>
      </c>
      <c r="H7" s="22"/>
      <c r="I7" s="140" t="str">
        <f>IF(K7="","",IF(K7&gt;M7,3)+IF(K7=M7,2,1))</f>
        <v/>
      </c>
      <c r="J7" s="16" t="str">
        <f>+Q12</f>
        <v>DPC 3</v>
      </c>
      <c r="K7" s="28"/>
      <c r="L7" s="17" t="str">
        <f>Q14</f>
        <v>L'étoile</v>
      </c>
      <c r="M7" s="29"/>
      <c r="N7" s="140" t="str">
        <f>IF(M7="","",IF(M7&gt;K7,3)+IF(M7=K7,2,1))</f>
        <v/>
      </c>
      <c r="P7" s="10">
        <v>1</v>
      </c>
      <c r="Q7" s="23" t="str">
        <f>'liste équipes'!O4</f>
        <v xml:space="preserve">Moirans </v>
      </c>
    </row>
    <row r="8" spans="1:17" x14ac:dyDescent="0.2">
      <c r="A8"/>
      <c r="B8" s="140" t="str">
        <f>IF(D8="","",IF(D8&gt;F8,3)+IF(D8=F8,2,1))</f>
        <v/>
      </c>
      <c r="C8" s="30" t="str">
        <f>Q14</f>
        <v>L'étoile</v>
      </c>
      <c r="D8" s="31"/>
      <c r="E8" s="32" t="str">
        <f>Q13</f>
        <v>Champagnole 3</v>
      </c>
      <c r="F8" s="33"/>
      <c r="G8" s="140" t="str">
        <f>IF(F8="","",IF(F8&gt;D8,3)+IF(F8=D8,2,1))</f>
        <v/>
      </c>
      <c r="H8" s="22"/>
      <c r="I8" s="140" t="str">
        <f>IF(K8="","",IF(K8&gt;M8,3)+IF(K8=M8,2,1))</f>
        <v/>
      </c>
      <c r="J8" s="30" t="str">
        <f>Q11</f>
        <v>ABJ 3</v>
      </c>
      <c r="K8" s="31"/>
      <c r="L8" s="32" t="str">
        <f>Q13</f>
        <v>Champagnole 3</v>
      </c>
      <c r="M8" s="33"/>
      <c r="N8" s="140" t="str">
        <f>IF(M8="","",IF(M8&gt;K8,3)+IF(M8=K8,2,1))</f>
        <v/>
      </c>
      <c r="P8" s="10">
        <v>2</v>
      </c>
      <c r="Q8" s="23" t="str">
        <f>'liste équipes'!O5</f>
        <v>Poligny 4</v>
      </c>
    </row>
    <row r="9" spans="1:17" x14ac:dyDescent="0.2">
      <c r="B9" s="22"/>
      <c r="C9" s="22"/>
      <c r="D9" s="22"/>
      <c r="E9" s="22"/>
      <c r="F9" s="22"/>
      <c r="G9" s="22"/>
      <c r="H9" s="22"/>
      <c r="I9" s="140" t="str">
        <f t="shared" ref="I9:I14" si="0">IF(K9="","",IF(K9&gt;M9,3)+IF(K9=M9,2,1))</f>
        <v/>
      </c>
      <c r="J9" s="22"/>
      <c r="K9" s="22"/>
      <c r="L9" s="22"/>
      <c r="M9" s="22"/>
      <c r="P9" s="10">
        <v>3</v>
      </c>
      <c r="Q9" s="23" t="str">
        <f>'liste équipes'!O6</f>
        <v>Champvans 3</v>
      </c>
    </row>
    <row r="10" spans="1:17" x14ac:dyDescent="0.2">
      <c r="B10" s="22"/>
      <c r="C10" s="175" t="s">
        <v>7</v>
      </c>
      <c r="D10" s="176"/>
      <c r="E10" s="177" t="d">
        <f>'Vétéran 1'!E10</f>
        <v>2025-06-24</v>
      </c>
      <c r="F10" s="178"/>
      <c r="G10" s="22"/>
      <c r="H10" s="22"/>
      <c r="I10" s="140" t="str">
        <f t="shared" si="0"/>
        <v/>
      </c>
      <c r="J10" s="175" t="s">
        <v>9</v>
      </c>
      <c r="K10" s="176"/>
      <c r="L10" s="177" t="d">
        <f>'Vétéran 1'!L10</f>
        <v>2025-07-15</v>
      </c>
      <c r="M10" s="178"/>
      <c r="P10" s="10">
        <v>4</v>
      </c>
      <c r="Q10" s="23" t="str">
        <f>'liste équipes'!O7</f>
        <v>Poligny 3</v>
      </c>
    </row>
    <row r="11" spans="1:17" x14ac:dyDescent="0.2">
      <c r="B11" s="140" t="str">
        <f>IF($D11="","",IF($D11&gt;$F11,3)+IF($D11=$F11,2,1))</f>
        <v/>
      </c>
      <c r="C11" s="24" t="str">
        <f>Q10</f>
        <v>Poligny 3</v>
      </c>
      <c r="D11" s="25"/>
      <c r="E11" s="26" t="str">
        <f>Q7</f>
        <v xml:space="preserve">Moirans </v>
      </c>
      <c r="F11" s="27"/>
      <c r="G11" s="140" t="str">
        <f>IF($F11="","",IF($F11&gt;$D11,3)+IF($F11=$D11,2,1))</f>
        <v/>
      </c>
      <c r="H11" s="22"/>
      <c r="I11" s="140" t="str">
        <f t="shared" si="0"/>
        <v/>
      </c>
      <c r="J11" s="24" t="str">
        <f>Q7</f>
        <v xml:space="preserve">Moirans </v>
      </c>
      <c r="K11" s="25"/>
      <c r="L11" s="26" t="str">
        <f>Q11</f>
        <v>ABJ 3</v>
      </c>
      <c r="M11" s="27"/>
      <c r="N11" s="140" t="str">
        <f>IF(M11="","",IF(M11&gt;K11,3)+IF(M11=K11,2,1))</f>
        <v/>
      </c>
      <c r="P11" s="10">
        <v>5</v>
      </c>
      <c r="Q11" s="23" t="str">
        <f>'liste équipes'!O8</f>
        <v>ABJ 3</v>
      </c>
    </row>
    <row r="12" spans="1:17" x14ac:dyDescent="0.2">
      <c r="B12" s="140" t="str">
        <f>IF(D12="","",IF(D12&gt;F12,3)+IF(D12=F12,2,1))</f>
        <v/>
      </c>
      <c r="C12" s="16" t="str">
        <f>Q8</f>
        <v>Poligny 4</v>
      </c>
      <c r="D12" s="28"/>
      <c r="E12" s="17" t="str">
        <f>Q9</f>
        <v>Champvans 3</v>
      </c>
      <c r="F12" s="29"/>
      <c r="G12" s="140" t="str">
        <f>IF(F12="","",IF(F12&gt;D12,3)+IF(F12=D12,2,1))</f>
        <v/>
      </c>
      <c r="H12" s="22"/>
      <c r="I12" s="140" t="str">
        <f t="shared" si="0"/>
        <v/>
      </c>
      <c r="J12" s="16" t="str">
        <f>Q13</f>
        <v>Champagnole 3</v>
      </c>
      <c r="K12" s="28"/>
      <c r="L12" s="17" t="str">
        <f>Q8</f>
        <v>Poligny 4</v>
      </c>
      <c r="M12" s="29"/>
      <c r="N12" s="140" t="str">
        <f>IF(M12="","",IF(M12&gt;K12,3)+IF(M12=K12,2,1))</f>
        <v/>
      </c>
      <c r="P12" s="10">
        <v>6</v>
      </c>
      <c r="Q12" s="23" t="str">
        <f>'liste équipes'!O9</f>
        <v>DPC 3</v>
      </c>
    </row>
    <row r="13" spans="1:17" x14ac:dyDescent="0.2">
      <c r="B13" s="140" t="str">
        <f>IF(D13="","",IF(D13&gt;F13,3)+IF(D13=F13,2,1))</f>
        <v/>
      </c>
      <c r="C13" s="16" t="str">
        <f>Q12</f>
        <v>DPC 3</v>
      </c>
      <c r="D13" s="28"/>
      <c r="E13" s="17" t="str">
        <f>Q13</f>
        <v>Champagnole 3</v>
      </c>
      <c r="F13" s="29"/>
      <c r="G13" s="140" t="str">
        <f>IF(F13="","",IF(F13&gt;D13,3)+IF(F13=D13,2,1))</f>
        <v/>
      </c>
      <c r="H13" s="22"/>
      <c r="I13" s="140" t="str">
        <f t="shared" si="0"/>
        <v/>
      </c>
      <c r="J13" s="16" t="str">
        <f>Q9</f>
        <v>Champvans 3</v>
      </c>
      <c r="K13" s="28"/>
      <c r="L13" s="17" t="str">
        <f>Q12</f>
        <v>DPC 3</v>
      </c>
      <c r="M13" s="29"/>
      <c r="N13" s="140" t="str">
        <f>IF(M13="","",IF(M13&gt;K13,3)+IF(M13=K13,2,1))</f>
        <v/>
      </c>
      <c r="P13" s="68">
        <v>7</v>
      </c>
      <c r="Q13" s="23" t="str">
        <f>'liste équipes'!O10</f>
        <v>Champagnole 3</v>
      </c>
    </row>
    <row r="14" spans="1:17" x14ac:dyDescent="0.2">
      <c r="B14" s="140" t="str">
        <f>IF(D14="","",IF(D14&gt;F14,3)+IF(D14=F14,2,1))</f>
        <v/>
      </c>
      <c r="C14" s="30" t="str">
        <f>Q11</f>
        <v>ABJ 3</v>
      </c>
      <c r="D14" s="31"/>
      <c r="E14" s="32" t="str">
        <f>Q14</f>
        <v>L'étoile</v>
      </c>
      <c r="F14" s="33"/>
      <c r="G14" s="140" t="str">
        <f>IF(F14="","",IF(F14&gt;D14,3)+IF(F14=D14,2,1))</f>
        <v/>
      </c>
      <c r="H14" s="22"/>
      <c r="I14" s="140" t="str">
        <f t="shared" si="0"/>
        <v/>
      </c>
      <c r="J14" s="30" t="str">
        <f>Q14</f>
        <v>L'étoile</v>
      </c>
      <c r="K14" s="31"/>
      <c r="L14" s="32" t="str">
        <f>Q10</f>
        <v>Poligny 3</v>
      </c>
      <c r="M14" s="33"/>
      <c r="N14" s="140" t="str">
        <f>IF(M14="","",IF(M14&gt;K14,3)+IF(M14=K14,2,1))</f>
        <v/>
      </c>
      <c r="P14" s="68">
        <v>8</v>
      </c>
      <c r="Q14" s="23" t="str">
        <f>'liste équipes'!O11</f>
        <v>L'étoile</v>
      </c>
    </row>
    <row r="15" spans="1:17" x14ac:dyDescent="0.2">
      <c r="B15" s="140"/>
      <c r="C15" s="15"/>
      <c r="D15" s="140"/>
      <c r="E15" s="15"/>
      <c r="F15" s="140"/>
      <c r="G15" s="140"/>
      <c r="H15" s="22"/>
      <c r="I15" s="140"/>
      <c r="J15" s="15"/>
      <c r="K15" s="140"/>
      <c r="L15" s="15"/>
      <c r="M15" s="140"/>
      <c r="N15" s="140" t="str">
        <f>IF(M15="","",IF(M15&gt;K15,3)+IF(M15=K15,1,0))</f>
        <v/>
      </c>
    </row>
    <row r="16" spans="1:17" x14ac:dyDescent="0.2">
      <c r="B16" s="140" t="str">
        <f>IF(D16="","",IF(D16&gt;F16,3)+IF(D16=F16,2,1))</f>
        <v/>
      </c>
      <c r="C16" s="175" t="s">
        <v>11</v>
      </c>
      <c r="D16" s="176"/>
      <c r="E16" s="177" t="d">
        <f>'Vétéran 1'!E16</f>
        <v>2025-07-24</v>
      </c>
      <c r="F16" s="178"/>
      <c r="G16" s="140" t="str">
        <f>IF(F16="","",IF(F16&gt;D16,3)+IF(F16=D16,2,1))</f>
        <v/>
      </c>
      <c r="H16" s="22"/>
      <c r="I16" s="140" t="str">
        <f>IF(K16="","",IF(K16&gt;M16,3)+IF(K16=M16,2,1))</f>
        <v/>
      </c>
      <c r="J16" s="175" t="s">
        <v>13</v>
      </c>
      <c r="K16" s="176"/>
      <c r="L16" s="177" t="d">
        <f>'Vétéran 1'!L16</f>
        <v>2025-08-05</v>
      </c>
      <c r="M16" s="178"/>
      <c r="N16" s="140"/>
    </row>
    <row r="17" spans="2:17" x14ac:dyDescent="0.2">
      <c r="B17" s="140" t="str">
        <f>IF(D17="","",IF(D17&gt;F17,3)+IF(D17=F17,2,1))</f>
        <v/>
      </c>
      <c r="C17" s="24" t="str">
        <f>Q13</f>
        <v>Champagnole 3</v>
      </c>
      <c r="D17" s="25"/>
      <c r="E17" s="26" t="str">
        <f>Q7</f>
        <v xml:space="preserve">Moirans </v>
      </c>
      <c r="F17" s="27"/>
      <c r="G17" s="140" t="str">
        <f>IF(F17="","",IF(F17&gt;D17,3)+IF(F17=D17,2,1))</f>
        <v/>
      </c>
      <c r="H17" s="22"/>
      <c r="I17" s="140" t="str">
        <f>IF(K17="","",IF(K17&gt;M17,3)+IF(K17=M17,2,1))</f>
        <v/>
      </c>
      <c r="J17" s="24" t="str">
        <f>Q12</f>
        <v>DPC 3</v>
      </c>
      <c r="K17" s="25"/>
      <c r="L17" s="26" t="str">
        <f>Q7</f>
        <v xml:space="preserve">Moirans </v>
      </c>
      <c r="M17" s="27"/>
      <c r="N17" s="140" t="str">
        <f>IF(M17="","",IF(M17&gt;K17,3)+IF(M17=K17,2,1))</f>
        <v/>
      </c>
      <c r="Q17" s="22"/>
    </row>
    <row r="18" spans="2:17" x14ac:dyDescent="0.2">
      <c r="B18" s="140" t="str">
        <f>IF(D18="","",IF(D18&gt;F18,3)+IF(D18=F18,2,1))</f>
        <v/>
      </c>
      <c r="C18" s="16" t="str">
        <f>Q8</f>
        <v>Poligny 4</v>
      </c>
      <c r="D18" s="28"/>
      <c r="E18" s="17" t="str">
        <f>Q11</f>
        <v>ABJ 3</v>
      </c>
      <c r="F18" s="29"/>
      <c r="G18" s="140" t="str">
        <f>IF(F18="","",IF(F18&gt;D18,3)+IF(F18=D18,2,1))</f>
        <v/>
      </c>
      <c r="H18" s="22"/>
      <c r="I18" s="140" t="str">
        <f>IF(K18="","",IF(K18&gt;M18,3)+IF(K18=M18,2,1))</f>
        <v/>
      </c>
      <c r="J18" s="16" t="str">
        <f>Q11</f>
        <v>ABJ 3</v>
      </c>
      <c r="K18" s="28"/>
      <c r="L18" s="17" t="str">
        <f>Q10</f>
        <v>Poligny 3</v>
      </c>
      <c r="M18" s="29"/>
      <c r="N18" s="140" t="str">
        <f>IF(M18="","",IF(M18&gt;K18,3)+IF(M18=K18,2,1))</f>
        <v/>
      </c>
      <c r="Q18" s="22"/>
    </row>
    <row r="19" spans="2:17" x14ac:dyDescent="0.2">
      <c r="B19" s="140" t="str">
        <f>IF(D19="","",IF(D19&gt;F19,3)+IF(D19=F19,2,1))</f>
        <v/>
      </c>
      <c r="C19" s="16" t="str">
        <f>Q10</f>
        <v>Poligny 3</v>
      </c>
      <c r="D19" s="28"/>
      <c r="E19" s="17" t="str">
        <f>Q12</f>
        <v>DPC 3</v>
      </c>
      <c r="F19" s="29"/>
      <c r="G19" s="140" t="str">
        <f>IF($F19="","",IF($F19&gt;$D19,3)+IF($F19=$D19,2,1))</f>
        <v/>
      </c>
      <c r="H19" s="22"/>
      <c r="I19" s="140" t="str">
        <f>IF(K19="","",IF(K19&gt;M19,3)+IF(K19=M19,2,1))</f>
        <v/>
      </c>
      <c r="J19" s="16" t="str">
        <f>Q13</f>
        <v>Champagnole 3</v>
      </c>
      <c r="K19" s="28"/>
      <c r="L19" s="17" t="str">
        <f>Q9</f>
        <v>Champvans 3</v>
      </c>
      <c r="M19" s="29"/>
      <c r="N19" s="140" t="str">
        <f>IF(M19="","",IF(M19&gt;K19,3)+IF(M19=K19,2,1))</f>
        <v/>
      </c>
      <c r="Q19" s="22"/>
    </row>
    <row r="20" spans="2:17" x14ac:dyDescent="0.2">
      <c r="B20" s="140" t="str">
        <f>IF(D20="","",IF(D20&gt;F20,3)+IF(D20=F20,2,1))</f>
        <v/>
      </c>
      <c r="C20" s="30" t="str">
        <f>Q14</f>
        <v>L'étoile</v>
      </c>
      <c r="D20" s="31"/>
      <c r="E20" s="32" t="str">
        <f>Q9</f>
        <v>Champvans 3</v>
      </c>
      <c r="F20" s="33"/>
      <c r="G20" s="140" t="str">
        <f>IF(F20="","",IF(F20&gt;D20,3)+IF(F20=D20,2,1))</f>
        <v/>
      </c>
      <c r="H20" s="22"/>
      <c r="I20" s="140" t="str">
        <f>IF(K20="","",IF(K20&gt;M20,3)+IF(K20=M20,2,1))</f>
        <v/>
      </c>
      <c r="J20" s="30" t="str">
        <f>Q14</f>
        <v>L'étoile</v>
      </c>
      <c r="K20" s="31"/>
      <c r="L20" s="32" t="str">
        <f>Q8</f>
        <v>Poligny 4</v>
      </c>
      <c r="M20" s="33"/>
      <c r="Q20" s="22"/>
    </row>
    <row r="21" spans="2:17" x14ac:dyDescent="0.2">
      <c r="B21" s="140"/>
      <c r="C21" s="15"/>
      <c r="D21" s="140"/>
      <c r="E21" s="15"/>
      <c r="F21" s="140"/>
      <c r="G21" s="140"/>
      <c r="H21" s="22"/>
      <c r="I21" s="140"/>
      <c r="J21" s="15"/>
      <c r="K21" s="140"/>
      <c r="L21" s="15"/>
      <c r="M21" s="140"/>
      <c r="Q21" s="22"/>
    </row>
    <row r="22" spans="2:17" x14ac:dyDescent="0.2">
      <c r="B22" s="140" t="str">
        <f>IF(D22="","",IF(D22&gt;F22,3)+IF(D22=F22,2,1))</f>
        <v/>
      </c>
      <c r="C22" s="132" t="s">
        <v>15</v>
      </c>
      <c r="D22" s="133"/>
      <c r="E22" s="134" t="d">
        <f>'Vétéran 1'!E22</f>
        <v>2025-09-15</v>
      </c>
      <c r="F22" s="135"/>
      <c r="G22" s="140" t="str">
        <f>IF(F22="","",IF(F22&gt;D22,3)+IF(F22=D22,2,1))</f>
        <v/>
      </c>
      <c r="H22" s="22"/>
      <c r="I22" s="140" t="str">
        <f>IF(K22="","",IF(K22&gt;M22,3)+IF(K22=M22,2,1))</f>
        <v/>
      </c>
      <c r="J22" s="22"/>
      <c r="K22" s="22"/>
      <c r="L22" s="22"/>
      <c r="M22" s="22"/>
      <c r="Q22" s="22"/>
    </row>
    <row r="23" spans="2:17" x14ac:dyDescent="0.2">
      <c r="B23" s="140" t="str">
        <f>IF(D23="","",IF(D23&gt;F23,3)+IF(D23=F23,2,1))</f>
        <v/>
      </c>
      <c r="C23" s="24" t="str">
        <f>Q8</f>
        <v>Poligny 4</v>
      </c>
      <c r="D23" s="25"/>
      <c r="E23" s="26" t="str">
        <f>Q12</f>
        <v>DPC 3</v>
      </c>
      <c r="F23" s="27"/>
      <c r="G23" s="140" t="str">
        <f>IF(F23="","",IF(F23&gt;D23,3)+IF(F23=D23,2,1))</f>
        <v/>
      </c>
      <c r="H23" s="22"/>
      <c r="I23" s="22"/>
      <c r="J23" s="22"/>
      <c r="K23" s="22"/>
      <c r="L23" s="22"/>
      <c r="M23" s="22"/>
      <c r="Q23" s="22"/>
    </row>
    <row r="24" spans="2:17" x14ac:dyDescent="0.2">
      <c r="B24" s="140" t="str">
        <f>IF(D24="","",IF(D24&gt;F24,3)+IF(D24=F24,2,1))</f>
        <v/>
      </c>
      <c r="C24" s="16" t="str">
        <f>Q10</f>
        <v>Poligny 3</v>
      </c>
      <c r="D24" s="28"/>
      <c r="E24" s="17" t="str">
        <f>Q13</f>
        <v>Champagnole 3</v>
      </c>
      <c r="F24" s="29"/>
      <c r="G24" s="140" t="str">
        <f>IF(F24="","",IF(F24&gt;D24,3)+IF(F24=D24,2,1))</f>
        <v/>
      </c>
      <c r="H24" s="22"/>
      <c r="I24" s="22"/>
      <c r="J24" s="22"/>
      <c r="K24" s="22"/>
      <c r="L24" s="22"/>
      <c r="M24" s="22"/>
      <c r="Q24" s="22"/>
    </row>
    <row r="25" spans="2:17" x14ac:dyDescent="0.2">
      <c r="B25" s="140" t="str">
        <f>IF(D25="","",IF(D25&gt;F25,3)+IF(D25=F25,2,1))</f>
        <v/>
      </c>
      <c r="C25" s="16" t="str">
        <f>Q9</f>
        <v>Champvans 3</v>
      </c>
      <c r="D25" s="28"/>
      <c r="E25" s="17" t="str">
        <f>Q11</f>
        <v>ABJ 3</v>
      </c>
      <c r="F25" s="29"/>
      <c r="G25" s="140" t="str">
        <f>IF(F25="","",IF(F25&gt;D25,3)+IF(F25=D25,2,1))</f>
        <v/>
      </c>
      <c r="H25" s="22"/>
      <c r="I25" s="22"/>
      <c r="J25" s="22"/>
      <c r="K25" s="22"/>
      <c r="L25" s="22"/>
      <c r="M25" s="22"/>
      <c r="Q25"/>
    </row>
    <row r="26" spans="2:17" x14ac:dyDescent="0.2">
      <c r="B26" s="140" t="str">
        <f>IF(D26="","",IF(D26&gt;F26,3)+IF(D26=F26,2,1))</f>
        <v/>
      </c>
      <c r="C26" s="30" t="str">
        <f>Q7</f>
        <v xml:space="preserve">Moirans </v>
      </c>
      <c r="D26" s="31"/>
      <c r="E26" s="32" t="str">
        <f>Q14</f>
        <v>L'étoile</v>
      </c>
      <c r="F26" s="33"/>
      <c r="G26" s="140" t="str">
        <f>IF(F26="","",IF(F26&gt;D26,3)+IF(F26=D26,2,1))</f>
        <v/>
      </c>
      <c r="H26" s="22"/>
      <c r="I26" s="22"/>
      <c r="J26" s="22"/>
      <c r="K26" s="22"/>
      <c r="L26" s="22"/>
      <c r="M26" s="22"/>
      <c r="Q26"/>
    </row>
  </sheetData>
  <sheetProtection selectLockedCells="1" selectUnlockedCells="1"/>
  <mergeCells count="15">
    <mergeCell ref="Q5:Q6"/>
    <mergeCell ref="C16:D16"/>
    <mergeCell ref="E16:F16"/>
    <mergeCell ref="J16:K16"/>
    <mergeCell ref="L16:M16"/>
    <mergeCell ref="C10:D10"/>
    <mergeCell ref="E10:F10"/>
    <mergeCell ref="J10:K10"/>
    <mergeCell ref="L10:M10"/>
    <mergeCell ref="C1:O1"/>
    <mergeCell ref="C2:L2"/>
    <mergeCell ref="C4:D4"/>
    <mergeCell ref="E4:F4"/>
    <mergeCell ref="J4:K4"/>
    <mergeCell ref="L4:M4"/>
  </mergeCells>
  <conditionalFormatting sqref="D1 K1:K3 D3 K27:K65536">
    <cfRule type="cellIs" dxfId="26" priority="76" stopIfTrue="1" operator="greaterThan">
      <formula>F1</formula>
    </cfRule>
    <cfRule type="cellIs" dxfId="25" priority="77" stopIfTrue="1" operator="lessThan">
      <formula>F1</formula>
    </cfRule>
    <cfRule type="cellIs" dxfId="24" priority="78" stopIfTrue="1" operator="equal">
      <formula>F1</formula>
    </cfRule>
  </conditionalFormatting>
  <conditionalFormatting sqref="D5:D9 K5:K9">
    <cfRule type="cellIs" dxfId="23" priority="13" stopIfTrue="1" operator="greaterThan">
      <formula>F5</formula>
    </cfRule>
    <cfRule type="cellIs" dxfId="22" priority="14" stopIfTrue="1" operator="lessThan">
      <formula>F5</formula>
    </cfRule>
    <cfRule type="cellIs" dxfId="21" priority="15" stopIfTrue="1" operator="equal">
      <formula>F5</formula>
    </cfRule>
  </conditionalFormatting>
  <conditionalFormatting sqref="D11:D15 K11:K15 D17:D21 K17:K22 D23:D65536">
    <cfRule type="cellIs" dxfId="20" priority="4" stopIfTrue="1" operator="greaterThan">
      <formula>F11</formula>
    </cfRule>
    <cfRule type="cellIs" dxfId="19" priority="5" stopIfTrue="1" operator="lessThan">
      <formula>F11</formula>
    </cfRule>
    <cfRule type="cellIs" dxfId="18" priority="6" stopIfTrue="1" operator="equal">
      <formula>F11</formula>
    </cfRule>
  </conditionalFormatting>
  <conditionalFormatting sqref="F5:F9 M5:M9">
    <cfRule type="cellIs" dxfId="17" priority="10" stopIfTrue="1" operator="greaterThan">
      <formula>D5</formula>
    </cfRule>
    <cfRule type="cellIs" dxfId="16" priority="11" stopIfTrue="1" operator="lessThan">
      <formula>D5</formula>
    </cfRule>
    <cfRule type="cellIs" dxfId="15" priority="12" stopIfTrue="1" operator="equal">
      <formula>D5</formula>
    </cfRule>
  </conditionalFormatting>
  <conditionalFormatting sqref="F1:H3 M1:O3 F27:H65536 M27:M65536">
    <cfRule type="cellIs" dxfId="14" priority="73" stopIfTrue="1" operator="greaterThan">
      <formula>D1</formula>
    </cfRule>
    <cfRule type="cellIs" dxfId="13" priority="74" stopIfTrue="1" operator="lessThan">
      <formula>D1</formula>
    </cfRule>
    <cfRule type="cellIs" dxfId="12" priority="75" stopIfTrue="1" operator="equal">
      <formula>D1</formula>
    </cfRule>
  </conditionalFormatting>
  <conditionalFormatting sqref="G4 N9:N10">
    <cfRule type="cellIs" dxfId="11" priority="7" stopIfTrue="1" operator="greaterThan">
      <formula>E4</formula>
    </cfRule>
    <cfRule type="cellIs" dxfId="10" priority="8" stopIfTrue="1" operator="lessThan">
      <formula>E4</formula>
    </cfRule>
    <cfRule type="cellIs" dxfId="9" priority="9" stopIfTrue="1" operator="equal">
      <formula>E4</formula>
    </cfRule>
  </conditionalFormatting>
  <conditionalFormatting sqref="N4 G9:G10 F11:F15 M11:M15 F17:F21 M17:M22 F23:F26">
    <cfRule type="cellIs" dxfId="8" priority="1" stopIfTrue="1" operator="greaterThan">
      <formula>D4</formula>
    </cfRule>
    <cfRule type="cellIs" dxfId="7" priority="2" stopIfTrue="1" operator="lessThan">
      <formula>D4</formula>
    </cfRule>
    <cfRule type="cellIs" dxfId="6" priority="3" stopIfTrue="1" operator="equal">
      <formula>D4</formula>
    </cfRule>
  </conditionalFormatting>
  <conditionalFormatting sqref="N27:O65528">
    <cfRule type="cellIs" dxfId="5" priority="244" stopIfTrue="1" operator="greaterThan">
      <formula>#REF!</formula>
    </cfRule>
    <cfRule type="cellIs" dxfId="4" priority="245" stopIfTrue="1" operator="lessThan">
      <formula>#REF!</formula>
    </cfRule>
    <cfRule type="cellIs" dxfId="3" priority="246" stopIfTrue="1" operator="equal">
      <formula>#REF!</formula>
    </cfRule>
  </conditionalFormatting>
  <conditionalFormatting sqref="O22:O26 N65529:O65536">
    <cfRule type="cellIs" dxfId="2" priority="79" stopIfTrue="1" operator="greaterThan">
      <formula>L21</formula>
    </cfRule>
    <cfRule type="cellIs" dxfId="1" priority="80" stopIfTrue="1" operator="lessThan">
      <formula>L21</formula>
    </cfRule>
    <cfRule type="cellIs" dxfId="0" priority="81" stopIfTrue="1" operator="equal">
      <formula>L21</formula>
    </cfRule>
  </conditionalFormatting>
  <pageMargins left="0.39370078740157483" right="0.39370078740157483" top="0.39370078740157483" bottom="0.39370078740157483" header="0" footer="0"/>
  <pageSetup paperSize="9" scale="91" orientation="landscape" r:id="rId1"/>
  <headerFooter alignWithMargins="0"/>
  <drawing r:id="rId2"/>
</worksheet>
</file>

<file path=xl/worksheets/sheet1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AF81F-412A-486E-A92B-B7313D70066C}">
  <sheetPr>
    <tabColor theme="5" tint="-0.249977111117893"/>
  </sheetPr>
  <dimension ref="A1:G22"/>
  <sheetViews>
    <sheetView workbookViewId="0">
      <selection activeCell="A23" sqref="A23:E30"/>
    </sheetView>
  </sheetViews>
  <sheetFormatPr baseColWidth="10" defaultColWidth="11.42578125" defaultRowHeight="12.75" x14ac:dyDescent="0.2"/>
  <cols>
    <col min="1" max="1" width="18.28515625" style="73" bestFit="1" customWidth="1"/>
    <col min="2" max="2" width="20" style="73" bestFit="1" customWidth="1"/>
    <col min="3" max="3" width="18.85546875" style="73" bestFit="1" customWidth="1"/>
    <col min="4" max="4" width="17.28515625" style="73" bestFit="1" customWidth="1"/>
    <col min="5" max="5" width="18.85546875" style="73" bestFit="1" customWidth="1"/>
    <col min="6" max="6" width="11.42578125" style="73"/>
    <col min="7" max="7" width="14.140625" style="73" bestFit="1" customWidth="1"/>
    <col min="8" max="16384" width="11.42578125" style="73"/>
  </cols>
  <sheetData>
    <row r="1" spans="1:7" x14ac:dyDescent="0.2">
      <c r="A1" s="74" t="s">
        <v>1</v>
      </c>
      <c r="B1" s="74" t="s">
        <v>52</v>
      </c>
      <c r="C1" s="74" t="s">
        <v>19</v>
      </c>
      <c r="D1" s="74" t="s">
        <v>53</v>
      </c>
      <c r="E1" s="74" t="s">
        <v>54</v>
      </c>
      <c r="F1" s="74" t="s">
        <v>55</v>
      </c>
      <c r="G1" s="74" t="s">
        <v>56</v>
      </c>
    </row>
    <row r="12" spans="1:7" x14ac:dyDescent="0.2">
      <c r="A12" s="75" t="s">
        <v>57</v>
      </c>
      <c r="B12" s="75" t="s">
        <v>58</v>
      </c>
    </row>
    <row r="22" spans="1:5" x14ac:dyDescent="0.2">
      <c r="A22" s="76" t="s">
        <v>59</v>
      </c>
      <c r="B22" s="76" t="s">
        <v>60</v>
      </c>
      <c r="C22" s="76" t="s">
        <v>61</v>
      </c>
      <c r="D22" s="76" t="s">
        <v>62</v>
      </c>
      <c r="E22" s="76" t="s">
        <v>63</v>
      </c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2">
    <tabColor theme="2" tint="-0.499984740745262"/>
    <pageSetUpPr fitToPage="1"/>
  </sheetPr>
  <dimension ref="A1:D135"/>
  <sheetViews>
    <sheetView topLeftCell="A18" zoomScaleNormal="100" workbookViewId="0">
      <selection activeCell="D34" sqref="D34"/>
    </sheetView>
  </sheetViews>
  <sheetFormatPr baseColWidth="10" defaultColWidth="11.5703125" defaultRowHeight="12.75" x14ac:dyDescent="0.2"/>
  <cols>
    <col min="1" max="1" width="19" style="22" bestFit="1" customWidth="1"/>
    <col min="2" max="2" width="26.140625" style="22" bestFit="1" customWidth="1"/>
    <col min="3" max="3" width="27.85546875" style="22" bestFit="1" customWidth="1"/>
    <col min="4" max="4" width="15.5703125" style="22" customWidth="1"/>
    <col min="5" max="16384" width="11.5703125" style="22"/>
  </cols>
  <sheetData>
    <row r="1" spans="1:4" ht="23.25" customHeight="1" x14ac:dyDescent="0.2">
      <c r="A1" s="61" t="s">
        <v>64</v>
      </c>
      <c r="B1" s="61"/>
      <c r="C1" s="61"/>
      <c r="D1" s="61"/>
    </row>
    <row r="2" spans="1:4" x14ac:dyDescent="0.2">
      <c r="A2" s="202" t="s">
        <v>65</v>
      </c>
      <c r="B2" s="202"/>
      <c r="C2" s="202"/>
      <c r="D2" s="202"/>
    </row>
    <row r="3" spans="1:4" x14ac:dyDescent="0.2">
      <c r="A3" s="201" t="s">
        <v>66</v>
      </c>
      <c r="B3" s="201"/>
      <c r="C3" s="201"/>
      <c r="D3" s="201"/>
    </row>
    <row r="4" spans="1:4" x14ac:dyDescent="0.2">
      <c r="A4" s="84" t="s">
        <v>67</v>
      </c>
      <c r="B4" s="85" t="s">
        <v>68</v>
      </c>
      <c r="C4" s="86" t="s">
        <v>69</v>
      </c>
      <c r="D4" s="85" t="s">
        <v>70</v>
      </c>
    </row>
    <row r="5" spans="1:4" x14ac:dyDescent="0.2">
      <c r="A5" s="84" t="s">
        <v>71</v>
      </c>
      <c r="B5" s="85" t="s">
        <v>72</v>
      </c>
      <c r="C5" s="87" t="s">
        <v>73</v>
      </c>
      <c r="D5" s="85" t="s">
        <v>74</v>
      </c>
    </row>
    <row r="6" spans="1:4" x14ac:dyDescent="0.2">
      <c r="A6" s="84" t="s">
        <v>75</v>
      </c>
      <c r="B6" s="22" t="s">
        <v>76</v>
      </c>
      <c r="C6" t="s">
        <v>77</v>
      </c>
      <c r="D6" s="22" t="s">
        <v>78</v>
      </c>
    </row>
    <row r="7" spans="1:4" x14ac:dyDescent="0.2">
      <c r="A7" s="61" t="s">
        <v>79</v>
      </c>
      <c r="B7" s="61" t="s">
        <v>80</v>
      </c>
      <c r="C7" s="87" t="s">
        <v>81</v>
      </c>
      <c r="D7" s="85" t="s">
        <v>82</v>
      </c>
    </row>
    <row r="8" spans="1:4" x14ac:dyDescent="0.2">
      <c r="A8" s="85" t="s">
        <v>83</v>
      </c>
      <c r="B8" s="61" t="s">
        <v>84</v>
      </c>
      <c r="C8" s="86" t="s">
        <v>85</v>
      </c>
      <c r="D8" s="61" t="s">
        <v>86</v>
      </c>
    </row>
    <row r="9" spans="1:4" ht="15" x14ac:dyDescent="0.25">
      <c r="A9" s="61" t="s">
        <v>87</v>
      </c>
      <c r="B9" s="61" t="s">
        <v>88</v>
      </c>
      <c r="C9" s="62" t="s">
        <v>89</v>
      </c>
      <c r="D9" s="88" t="s">
        <v>90</v>
      </c>
    </row>
    <row r="10" spans="1:4" x14ac:dyDescent="0.2">
      <c r="A10" s="61" t="s">
        <v>91</v>
      </c>
      <c r="B10" s="61" t="s">
        <v>92</v>
      </c>
      <c r="C10" t="s">
        <v>93</v>
      </c>
      <c r="D10" s="61" t="s">
        <v>94</v>
      </c>
    </row>
    <row r="11" spans="1:4" x14ac:dyDescent="0.2">
      <c r="A11" s="61" t="s">
        <v>95</v>
      </c>
      <c r="B11" s="61" t="s">
        <v>96</v>
      </c>
      <c r="C11" s="87" t="s">
        <v>97</v>
      </c>
      <c r="D11" s="61" t="s">
        <v>98</v>
      </c>
    </row>
    <row r="12" spans="1:4" x14ac:dyDescent="0.2">
      <c r="A12" s="201" t="s">
        <v>17</v>
      </c>
      <c r="B12" s="201"/>
      <c r="C12" s="201"/>
      <c r="D12" s="201"/>
    </row>
    <row r="13" spans="1:4" x14ac:dyDescent="0.2">
      <c r="A13" s="61" t="s">
        <v>99</v>
      </c>
      <c r="B13" s="61" t="s">
        <v>100</v>
      </c>
      <c r="C13" s="62" t="s">
        <v>101</v>
      </c>
      <c r="D13" s="61" t="s">
        <v>102</v>
      </c>
    </row>
    <row r="14" spans="1:4" ht="15" x14ac:dyDescent="0.25">
      <c r="A14" s="61" t="s">
        <v>103</v>
      </c>
      <c r="B14" s="61" t="s">
        <v>104</v>
      </c>
      <c r="C14" s="89" t="s">
        <v>105</v>
      </c>
      <c r="D14" s="90" t="s">
        <v>106</v>
      </c>
    </row>
    <row r="15" spans="1:4" ht="15" x14ac:dyDescent="0.2">
      <c r="A15" s="61" t="s">
        <v>107</v>
      </c>
      <c r="B15" s="61" t="s">
        <v>108</v>
      </c>
      <c r="C15" s="87" t="s">
        <v>109</v>
      </c>
      <c r="D15" s="91" t="s">
        <v>110</v>
      </c>
    </row>
    <row r="16" spans="1:4" ht="15" x14ac:dyDescent="0.25">
      <c r="A16" s="61" t="s">
        <v>111</v>
      </c>
      <c r="B16" s="61" t="s">
        <v>112</v>
      </c>
      <c r="C16" t="s">
        <v>113</v>
      </c>
      <c r="D16" s="88" t="s">
        <v>114</v>
      </c>
    </row>
    <row r="17" spans="1:4" x14ac:dyDescent="0.2">
      <c r="A17" s="61" t="s">
        <v>115</v>
      </c>
      <c r="B17" s="61" t="s">
        <v>116</v>
      </c>
      <c r="C17" s="92" t="s">
        <v>117</v>
      </c>
      <c r="D17" s="85" t="s">
        <v>118</v>
      </c>
    </row>
    <row r="18" spans="1:4" x14ac:dyDescent="0.2">
      <c r="A18" s="61" t="s">
        <v>79</v>
      </c>
      <c r="B18" s="61" t="s">
        <v>119</v>
      </c>
      <c r="C18" s="89" t="s">
        <v>120</v>
      </c>
      <c r="D18" s="61" t="s">
        <v>121</v>
      </c>
    </row>
    <row r="19" spans="1:4" x14ac:dyDescent="0.2">
      <c r="A19" s="61" t="s">
        <v>122</v>
      </c>
      <c r="B19" s="61" t="s">
        <v>123</v>
      </c>
      <c r="C19" s="86" t="s">
        <v>124</v>
      </c>
      <c r="D19" s="61" t="s">
        <v>125</v>
      </c>
    </row>
    <row r="20" spans="1:4" x14ac:dyDescent="0.2">
      <c r="A20" s="84" t="s">
        <v>126</v>
      </c>
      <c r="B20" s="61" t="s">
        <v>127</v>
      </c>
      <c r="C20" s="93" t="s">
        <v>128</v>
      </c>
      <c r="D20" s="61" t="s">
        <v>129</v>
      </c>
    </row>
    <row r="21" spans="1:4" x14ac:dyDescent="0.2">
      <c r="A21" s="201" t="s">
        <v>19</v>
      </c>
      <c r="B21" s="201"/>
      <c r="C21" s="201"/>
      <c r="D21" s="201"/>
    </row>
    <row r="22" spans="1:4" ht="15" x14ac:dyDescent="0.25">
      <c r="A22" s="84" t="s">
        <v>21</v>
      </c>
      <c r="B22" s="91" t="s">
        <v>130</v>
      </c>
      <c r="C22" s="94" t="s">
        <v>131</v>
      </c>
      <c r="D22" s="88" t="s">
        <v>132</v>
      </c>
    </row>
    <row r="23" spans="1:4" x14ac:dyDescent="0.2">
      <c r="A23" s="84" t="s">
        <v>133</v>
      </c>
      <c r="B23" s="61" t="s">
        <v>134</v>
      </c>
      <c r="C23" s="92" t="s">
        <v>135</v>
      </c>
      <c r="D23" s="61" t="s">
        <v>136</v>
      </c>
    </row>
    <row r="24" spans="1:4" x14ac:dyDescent="0.2">
      <c r="A24" s="85" t="s">
        <v>137</v>
      </c>
      <c r="B24" s="61" t="s">
        <v>138</v>
      </c>
      <c r="C24" s="62" t="s">
        <v>139</v>
      </c>
      <c r="D24" s="61" t="s">
        <v>140</v>
      </c>
    </row>
    <row r="25" spans="1:4" x14ac:dyDescent="0.2">
      <c r="A25" s="84" t="s">
        <v>141</v>
      </c>
      <c r="B25" s="61" t="s">
        <v>142</v>
      </c>
      <c r="C25" s="62" t="s">
        <v>143</v>
      </c>
      <c r="D25" t="s">
        <v>144</v>
      </c>
    </row>
    <row r="26" spans="1:4" x14ac:dyDescent="0.2">
      <c r="A26" s="61" t="s">
        <v>20</v>
      </c>
      <c r="B26" s="61" t="s">
        <v>145</v>
      </c>
      <c r="C26" s="93" t="s">
        <v>146</v>
      </c>
      <c r="D26" s="61" t="s">
        <v>147</v>
      </c>
    </row>
    <row r="27" spans="1:4" x14ac:dyDescent="0.2">
      <c r="A27" s="61" t="s">
        <v>148</v>
      </c>
      <c r="B27" s="61" t="s">
        <v>149</v>
      </c>
      <c r="C27" s="89" t="s">
        <v>150</v>
      </c>
      <c r="D27" s="61" t="s">
        <v>151</v>
      </c>
    </row>
    <row r="28" spans="1:4" x14ac:dyDescent="0.2">
      <c r="A28" s="61" t="s">
        <v>152</v>
      </c>
      <c r="B28" s="61" t="s">
        <v>153</v>
      </c>
      <c r="C28" s="92" t="s">
        <v>154</v>
      </c>
      <c r="D28" s="61" t="s">
        <v>155</v>
      </c>
    </row>
    <row r="29" spans="1:4" x14ac:dyDescent="0.2">
      <c r="A29" s="7" t="s">
        <v>156</v>
      </c>
      <c r="B29" s="22" t="s">
        <v>157</v>
      </c>
      <c r="C29" s="93" t="s">
        <v>158</v>
      </c>
      <c r="D29" s="22" t="s">
        <v>159</v>
      </c>
    </row>
    <row r="30" spans="1:4" x14ac:dyDescent="0.2">
      <c r="A30" s="201" t="s">
        <v>160</v>
      </c>
      <c r="B30" s="201"/>
      <c r="C30" s="201"/>
      <c r="D30" s="201"/>
    </row>
    <row r="31" spans="1:4" x14ac:dyDescent="0.2">
      <c r="A31" s="61" t="s">
        <v>24</v>
      </c>
      <c r="B31" s="61" t="s">
        <v>153</v>
      </c>
      <c r="C31" s="92" t="s">
        <v>154</v>
      </c>
      <c r="D31" s="61" t="s">
        <v>155</v>
      </c>
    </row>
    <row r="32" spans="1:4" x14ac:dyDescent="0.2">
      <c r="A32" s="61" t="s">
        <v>161</v>
      </c>
      <c r="B32" s="61" t="s">
        <v>162</v>
      </c>
      <c r="C32" s="92" t="s">
        <v>163</v>
      </c>
      <c r="D32" s="61" t="s">
        <v>164</v>
      </c>
    </row>
    <row r="33" spans="1:4" x14ac:dyDescent="0.2">
      <c r="A33" s="61" t="s">
        <v>26</v>
      </c>
      <c r="B33" s="61" t="s">
        <v>165</v>
      </c>
      <c r="C33" s="92" t="s">
        <v>166</v>
      </c>
      <c r="D33" s="61" t="s">
        <v>167</v>
      </c>
    </row>
    <row r="34" spans="1:4" x14ac:dyDescent="0.2">
      <c r="A34" s="61" t="s">
        <v>168</v>
      </c>
      <c r="B34" s="61" t="s">
        <v>169</v>
      </c>
      <c r="C34" s="87" t="s">
        <v>170</v>
      </c>
      <c r="D34" s="61" t="s">
        <v>171</v>
      </c>
    </row>
    <row r="35" spans="1:4" x14ac:dyDescent="0.2">
      <c r="A35" s="61" t="s">
        <v>172</v>
      </c>
      <c r="B35" s="61" t="s">
        <v>173</v>
      </c>
      <c r="C35" s="86" t="s">
        <v>174</v>
      </c>
      <c r="D35" s="61" t="s">
        <v>175</v>
      </c>
    </row>
    <row r="36" spans="1:4" x14ac:dyDescent="0.2">
      <c r="A36" s="85" t="s">
        <v>176</v>
      </c>
      <c r="B36" s="85" t="s">
        <v>177</v>
      </c>
      <c r="C36" s="86" t="s">
        <v>178</v>
      </c>
      <c r="D36" s="85" t="s">
        <v>179</v>
      </c>
    </row>
    <row r="37" spans="1:4" x14ac:dyDescent="0.2">
      <c r="A37" s="61" t="s">
        <v>180</v>
      </c>
      <c r="B37" s="61" t="s">
        <v>181</v>
      </c>
      <c r="C37" s="93" t="s">
        <v>182</v>
      </c>
      <c r="D37" s="61" t="s">
        <v>183</v>
      </c>
    </row>
    <row r="38" spans="1:4" x14ac:dyDescent="0.2">
      <c r="A38" s="61" t="s">
        <v>25</v>
      </c>
      <c r="B38" s="61" t="s">
        <v>184</v>
      </c>
      <c r="C38" s="87" t="s">
        <v>185</v>
      </c>
      <c r="D38" s="61" t="s">
        <v>186</v>
      </c>
    </row>
    <row r="39" spans="1:4" x14ac:dyDescent="0.2">
      <c r="A39" s="22" t="s">
        <v>27</v>
      </c>
      <c r="B39" s="22" t="s">
        <v>187</v>
      </c>
      <c r="C39" s="94" t="s">
        <v>188</v>
      </c>
      <c r="D39" s="22" t="s">
        <v>189</v>
      </c>
    </row>
    <row r="40" spans="1:4" x14ac:dyDescent="0.2">
      <c r="A40" s="201" t="s">
        <v>190</v>
      </c>
      <c r="B40" s="201"/>
      <c r="C40" s="201"/>
      <c r="D40" s="201"/>
    </row>
    <row r="41" spans="1:4" x14ac:dyDescent="0.2">
      <c r="A41" s="61" t="s">
        <v>191</v>
      </c>
      <c r="B41" s="61" t="s">
        <v>192</v>
      </c>
      <c r="C41" s="87" t="s">
        <v>193</v>
      </c>
      <c r="D41" s="61" t="s">
        <v>194</v>
      </c>
    </row>
    <row r="42" spans="1:4" x14ac:dyDescent="0.2">
      <c r="A42" s="61" t="s">
        <v>195</v>
      </c>
      <c r="B42" s="61" t="s">
        <v>196</v>
      </c>
      <c r="C42" s="92" t="s">
        <v>197</v>
      </c>
      <c r="D42" s="61" t="s">
        <v>198</v>
      </c>
    </row>
    <row r="43" spans="1:4" x14ac:dyDescent="0.2">
      <c r="A43" s="61" t="s">
        <v>199</v>
      </c>
      <c r="B43" s="61" t="s">
        <v>200</v>
      </c>
      <c r="C43" s="86" t="s">
        <v>201</v>
      </c>
      <c r="D43" s="85" t="s">
        <v>202</v>
      </c>
    </row>
    <row r="44" spans="1:4" x14ac:dyDescent="0.2">
      <c r="A44" s="61" t="s">
        <v>203</v>
      </c>
      <c r="B44" s="61" t="s">
        <v>204</v>
      </c>
      <c r="C44" s="87" t="s">
        <v>205</v>
      </c>
      <c r="D44" s="85" t="s">
        <v>206</v>
      </c>
    </row>
    <row r="45" spans="1:4" ht="15" x14ac:dyDescent="0.2">
      <c r="A45" s="61" t="s">
        <v>207</v>
      </c>
      <c r="B45" s="61" t="s">
        <v>208</v>
      </c>
      <c r="C45" s="92" t="s">
        <v>209</v>
      </c>
      <c r="D45" s="91" t="s">
        <v>210</v>
      </c>
    </row>
    <row r="46" spans="1:4" x14ac:dyDescent="0.2">
      <c r="A46" s="61" t="s">
        <v>211</v>
      </c>
      <c r="B46" s="61" t="s">
        <v>212</v>
      </c>
      <c r="C46" s="95" t="s">
        <v>213</v>
      </c>
      <c r="D46" s="61" t="s">
        <v>214</v>
      </c>
    </row>
    <row r="47" spans="1:4" x14ac:dyDescent="0.2">
      <c r="A47" s="73" t="s">
        <v>215</v>
      </c>
      <c r="B47" s="61" t="s">
        <v>216</v>
      </c>
      <c r="C47" s="92" t="s">
        <v>217</v>
      </c>
      <c r="D47" s="22" t="s">
        <v>218</v>
      </c>
    </row>
    <row r="48" spans="1:4" x14ac:dyDescent="0.2">
      <c r="A48" s="73" t="s">
        <v>219</v>
      </c>
      <c r="B48" s="61" t="s">
        <v>220</v>
      </c>
      <c r="C48" s="92" t="s">
        <v>221</v>
      </c>
      <c r="D48" s="22" t="s">
        <v>222</v>
      </c>
    </row>
    <row r="49" spans="1:4" x14ac:dyDescent="0.2">
      <c r="A49" s="201" t="s">
        <v>223</v>
      </c>
      <c r="B49" s="201"/>
      <c r="C49" s="201"/>
      <c r="D49" s="201"/>
    </row>
    <row r="50" spans="1:4" x14ac:dyDescent="0.2">
      <c r="A50" s="61" t="s">
        <v>224</v>
      </c>
      <c r="B50" s="61" t="s">
        <v>225</v>
      </c>
      <c r="C50" s="92" t="s">
        <v>226</v>
      </c>
      <c r="D50" s="61" t="s">
        <v>227</v>
      </c>
    </row>
    <row r="51" spans="1:4" x14ac:dyDescent="0.2">
      <c r="A51" s="61" t="s">
        <v>228</v>
      </c>
      <c r="B51" s="61" t="s">
        <v>229</v>
      </c>
      <c r="C51" s="62" t="s">
        <v>230</v>
      </c>
      <c r="D51" s="61" t="s">
        <v>231</v>
      </c>
    </row>
    <row r="52" spans="1:4" x14ac:dyDescent="0.2">
      <c r="A52" s="61" t="s">
        <v>232</v>
      </c>
      <c r="B52" s="61" t="s">
        <v>233</v>
      </c>
      <c r="C52" s="92" t="s">
        <v>234</v>
      </c>
      <c r="D52" s="61" t="s">
        <v>235</v>
      </c>
    </row>
    <row r="53" spans="1:4" x14ac:dyDescent="0.2">
      <c r="A53" s="22" t="s">
        <v>236</v>
      </c>
      <c r="B53" s="61" t="s">
        <v>237</v>
      </c>
      <c r="C53" t="s">
        <v>238</v>
      </c>
      <c r="D53" s="61" t="s">
        <v>239</v>
      </c>
    </row>
    <row r="54" spans="1:4" s="82" customFormat="1" x14ac:dyDescent="0.2">
      <c r="A54" s="22" t="s">
        <v>133</v>
      </c>
      <c r="B54" s="61" t="s">
        <v>240</v>
      </c>
      <c r="C54" s="95" t="s">
        <v>241</v>
      </c>
      <c r="D54" s="61" t="s">
        <v>242</v>
      </c>
    </row>
    <row r="55" spans="1:4" x14ac:dyDescent="0.2">
      <c r="A55" s="61" t="s">
        <v>243</v>
      </c>
      <c r="B55" s="61" t="s">
        <v>244</v>
      </c>
      <c r="C55" s="62" t="s">
        <v>245</v>
      </c>
      <c r="D55" s="61" t="s">
        <v>246</v>
      </c>
    </row>
    <row r="56" spans="1:4" x14ac:dyDescent="0.2">
      <c r="A56" s="61" t="s">
        <v>247</v>
      </c>
      <c r="B56" s="22" t="s">
        <v>248</v>
      </c>
      <c r="C56" s="93" t="s">
        <v>249</v>
      </c>
      <c r="D56" s="22" t="s">
        <v>250</v>
      </c>
    </row>
    <row r="57" spans="1:4" x14ac:dyDescent="0.2">
      <c r="A57" s="61" t="s">
        <v>251</v>
      </c>
      <c r="B57" s="22" t="s">
        <v>252</v>
      </c>
      <c r="C57" s="87" t="s">
        <v>253</v>
      </c>
      <c r="D57" s="22" t="s">
        <v>254</v>
      </c>
    </row>
    <row r="58" spans="1:4" x14ac:dyDescent="0.2">
      <c r="A58" s="61" t="s">
        <v>255</v>
      </c>
      <c r="B58" s="61" t="s">
        <v>256</v>
      </c>
      <c r="C58" s="93" t="s">
        <v>257</v>
      </c>
      <c r="D58" s="22" t="s">
        <v>258</v>
      </c>
    </row>
    <row r="59" spans="1:4" ht="15.75" customHeight="1" x14ac:dyDescent="0.2">
      <c r="A59" s="201" t="s">
        <v>259</v>
      </c>
      <c r="B59" s="201"/>
      <c r="C59" s="201"/>
      <c r="D59" s="201"/>
    </row>
    <row r="60" spans="1:4" ht="25.5" x14ac:dyDescent="0.2">
      <c r="A60" s="96" t="s">
        <v>260</v>
      </c>
      <c r="B60" s="82" t="s">
        <v>261</v>
      </c>
      <c r="C60" s="97" t="s">
        <v>262</v>
      </c>
      <c r="D60" s="82" t="s">
        <v>263</v>
      </c>
    </row>
    <row r="61" spans="1:4" x14ac:dyDescent="0.2">
      <c r="A61" s="61" t="s">
        <v>264</v>
      </c>
      <c r="B61" s="61" t="s">
        <v>265</v>
      </c>
      <c r="C61" s="92" t="s">
        <v>266</v>
      </c>
      <c r="D61" s="61" t="s">
        <v>267</v>
      </c>
    </row>
    <row r="62" spans="1:4" x14ac:dyDescent="0.2">
      <c r="A62" s="21" t="s">
        <v>268</v>
      </c>
      <c r="B62" s="22" t="s">
        <v>269</v>
      </c>
      <c r="C62" s="93" t="s">
        <v>270</v>
      </c>
      <c r="D62" s="22" t="s">
        <v>271</v>
      </c>
    </row>
    <row r="63" spans="1:4" x14ac:dyDescent="0.2">
      <c r="A63" s="61" t="s">
        <v>272</v>
      </c>
      <c r="B63" s="22" t="s">
        <v>273</v>
      </c>
      <c r="C63" s="94" t="s">
        <v>274</v>
      </c>
      <c r="D63" s="22" t="s">
        <v>275</v>
      </c>
    </row>
    <row r="64" spans="1:4" x14ac:dyDescent="0.2">
      <c r="A64" s="84" t="s">
        <v>276</v>
      </c>
      <c r="B64" s="85" t="s">
        <v>277</v>
      </c>
      <c r="C64" s="94" t="s">
        <v>278</v>
      </c>
      <c r="D64" s="85" t="s">
        <v>279</v>
      </c>
    </row>
    <row r="65" spans="1:4" ht="15" x14ac:dyDescent="0.25">
      <c r="A65" s="61" t="s">
        <v>280</v>
      </c>
      <c r="B65" s="61" t="s">
        <v>281</v>
      </c>
      <c r="C65" t="s">
        <v>282</v>
      </c>
      <c r="D65" s="88" t="s">
        <v>283</v>
      </c>
    </row>
    <row r="66" spans="1:4" x14ac:dyDescent="0.2">
      <c r="A66" s="61" t="s">
        <v>284</v>
      </c>
      <c r="B66" s="61" t="s">
        <v>285</v>
      </c>
      <c r="C66" s="93" t="s">
        <v>286</v>
      </c>
      <c r="D66" s="85" t="s">
        <v>287</v>
      </c>
    </row>
    <row r="67" spans="1:4" x14ac:dyDescent="0.2">
      <c r="A67" s="61" t="s">
        <v>288</v>
      </c>
      <c r="B67" s="61" t="s">
        <v>289</v>
      </c>
      <c r="C67" s="87" t="s">
        <v>290</v>
      </c>
      <c r="D67" s="85" t="s">
        <v>291</v>
      </c>
    </row>
    <row r="68" spans="1:4" x14ac:dyDescent="0.2">
      <c r="A68" s="61" t="s">
        <v>292</v>
      </c>
      <c r="B68" s="61" t="s">
        <v>293</v>
      </c>
      <c r="C68" s="92" t="s">
        <v>294</v>
      </c>
      <c r="D68" s="61" t="s">
        <v>295</v>
      </c>
    </row>
    <row r="69" spans="1:4" x14ac:dyDescent="0.2">
      <c r="A69" s="61"/>
      <c r="B69" s="61"/>
      <c r="C69" s="92"/>
      <c r="D69" s="61"/>
    </row>
    <row r="70" spans="1:4" x14ac:dyDescent="0.2">
      <c r="A70" s="203" t="s">
        <v>296</v>
      </c>
      <c r="B70" s="203"/>
      <c r="C70" s="203"/>
      <c r="D70" s="203"/>
    </row>
    <row r="71" spans="1:4" x14ac:dyDescent="0.2">
      <c r="A71" s="204" t="s">
        <v>57</v>
      </c>
      <c r="B71" s="204"/>
      <c r="C71" s="204"/>
      <c r="D71" s="204"/>
    </row>
    <row r="72" spans="1:4" x14ac:dyDescent="0.2">
      <c r="A72" s="98" t="s">
        <v>243</v>
      </c>
      <c r="B72" s="61" t="s">
        <v>297</v>
      </c>
      <c r="C72" s="92" t="s">
        <v>298</v>
      </c>
      <c r="D72" s="61" t="s">
        <v>299</v>
      </c>
    </row>
    <row r="73" spans="1:4" x14ac:dyDescent="0.2">
      <c r="A73" s="61" t="s">
        <v>300</v>
      </c>
      <c r="B73" s="61" t="s">
        <v>301</v>
      </c>
      <c r="C73" s="92" t="s">
        <v>302</v>
      </c>
      <c r="D73" s="61" t="s">
        <v>303</v>
      </c>
    </row>
    <row r="74" spans="1:4" x14ac:dyDescent="0.2">
      <c r="A74" s="61" t="s">
        <v>304</v>
      </c>
      <c r="B74" s="61" t="s">
        <v>305</v>
      </c>
      <c r="C74" s="87" t="s">
        <v>306</v>
      </c>
      <c r="D74" s="61" t="s">
        <v>307</v>
      </c>
    </row>
    <row r="75" spans="1:4" x14ac:dyDescent="0.2">
      <c r="A75" s="61" t="s">
        <v>83</v>
      </c>
      <c r="B75" s="61" t="s">
        <v>308</v>
      </c>
      <c r="C75" s="95" t="s">
        <v>309</v>
      </c>
      <c r="D75" s="61" t="s">
        <v>310</v>
      </c>
    </row>
    <row r="76" spans="1:4" x14ac:dyDescent="0.2">
      <c r="A76" s="61" t="s">
        <v>311</v>
      </c>
      <c r="B76" s="61" t="s">
        <v>312</v>
      </c>
      <c r="C76" s="87" t="s">
        <v>313</v>
      </c>
      <c r="D76" s="61" t="s">
        <v>314</v>
      </c>
    </row>
    <row r="77" spans="1:4" x14ac:dyDescent="0.2">
      <c r="A77" s="61" t="s">
        <v>199</v>
      </c>
      <c r="B77" s="61" t="s">
        <v>200</v>
      </c>
      <c r="C77" s="86" t="s">
        <v>201</v>
      </c>
      <c r="D77" s="85" t="s">
        <v>202</v>
      </c>
    </row>
    <row r="78" spans="1:4" x14ac:dyDescent="0.2">
      <c r="A78" s="61" t="s">
        <v>315</v>
      </c>
      <c r="B78" s="61" t="s">
        <v>316</v>
      </c>
      <c r="C78" s="87" t="s">
        <v>317</v>
      </c>
      <c r="D78" s="61" t="s">
        <v>318</v>
      </c>
    </row>
    <row r="79" spans="1:4" ht="15" x14ac:dyDescent="0.25">
      <c r="A79" s="61" t="s">
        <v>319</v>
      </c>
      <c r="B79" t="s">
        <v>320</v>
      </c>
      <c r="C79" s="90" t="s">
        <v>321</v>
      </c>
      <c r="D79" s="99" t="s">
        <v>322</v>
      </c>
    </row>
    <row r="80" spans="1:4" x14ac:dyDescent="0.2">
      <c r="A80" s="204" t="s">
        <v>323</v>
      </c>
      <c r="B80" s="204"/>
      <c r="C80" s="204"/>
      <c r="D80" s="204"/>
    </row>
    <row r="81" spans="1:4" ht="15" x14ac:dyDescent="0.2">
      <c r="A81" s="61" t="s">
        <v>324</v>
      </c>
      <c r="B81" s="61" t="s">
        <v>325</v>
      </c>
      <c r="C81" s="87" t="s">
        <v>326</v>
      </c>
      <c r="D81" s="99" t="s">
        <v>327</v>
      </c>
    </row>
    <row r="82" spans="1:4" ht="15" x14ac:dyDescent="0.2">
      <c r="A82" s="61" t="s">
        <v>328</v>
      </c>
      <c r="B82" s="61" t="s">
        <v>329</v>
      </c>
      <c r="C82" s="95" t="s">
        <v>330</v>
      </c>
      <c r="D82" s="99" t="s">
        <v>331</v>
      </c>
    </row>
    <row r="83" spans="1:4" x14ac:dyDescent="0.2">
      <c r="A83" s="61" t="s">
        <v>332</v>
      </c>
      <c r="B83" s="61" t="s">
        <v>333</v>
      </c>
      <c r="C83" s="101" t="s">
        <v>334</v>
      </c>
      <c r="D83" s="22" t="s">
        <v>335</v>
      </c>
    </row>
    <row r="84" spans="1:4" x14ac:dyDescent="0.2">
      <c r="A84" s="61" t="s">
        <v>67</v>
      </c>
      <c r="B84" s="61" t="s">
        <v>173</v>
      </c>
      <c r="C84" s="86" t="s">
        <v>174</v>
      </c>
      <c r="D84" s="61" t="s">
        <v>175</v>
      </c>
    </row>
    <row r="85" spans="1:4" x14ac:dyDescent="0.2">
      <c r="A85" s="61" t="s">
        <v>336</v>
      </c>
      <c r="B85" s="61" t="s">
        <v>337</v>
      </c>
      <c r="C85" s="87" t="s">
        <v>338</v>
      </c>
      <c r="D85" s="61" t="s">
        <v>339</v>
      </c>
    </row>
    <row r="86" spans="1:4" x14ac:dyDescent="0.2">
      <c r="A86" s="61" t="s">
        <v>340</v>
      </c>
      <c r="B86" s="61" t="s">
        <v>341</v>
      </c>
      <c r="C86" s="87" t="s">
        <v>342</v>
      </c>
      <c r="D86" s="61" t="s">
        <v>343</v>
      </c>
    </row>
    <row r="87" spans="1:4" x14ac:dyDescent="0.2">
      <c r="A87" s="61" t="s">
        <v>95</v>
      </c>
      <c r="B87" s="61" t="s">
        <v>344</v>
      </c>
      <c r="C87" s="92" t="s">
        <v>345</v>
      </c>
      <c r="D87" s="61" t="s">
        <v>346</v>
      </c>
    </row>
    <row r="88" spans="1:4" x14ac:dyDescent="0.2">
      <c r="A88" s="61" t="s">
        <v>347</v>
      </c>
      <c r="B88" s="61" t="s">
        <v>348</v>
      </c>
      <c r="C88" s="87" t="s">
        <v>349</v>
      </c>
      <c r="D88" s="61" t="s">
        <v>350</v>
      </c>
    </row>
    <row r="89" spans="1:4" ht="15" x14ac:dyDescent="0.25">
      <c r="A89" s="61" t="s">
        <v>351</v>
      </c>
      <c r="B89" s="61" t="s">
        <v>352</v>
      </c>
      <c r="C89" s="94" t="s">
        <v>353</v>
      </c>
      <c r="D89" s="88" t="s">
        <v>354</v>
      </c>
    </row>
    <row r="90" spans="1:4" ht="15" x14ac:dyDescent="0.25">
      <c r="A90" s="61"/>
      <c r="B90" s="61"/>
      <c r="C90" s="94"/>
      <c r="D90" s="88"/>
    </row>
    <row r="91" spans="1:4" x14ac:dyDescent="0.2">
      <c r="A91" s="206" t="s">
        <v>355</v>
      </c>
      <c r="B91" s="206"/>
      <c r="C91" s="206"/>
      <c r="D91" s="206"/>
    </row>
    <row r="92" spans="1:4" x14ac:dyDescent="0.2">
      <c r="A92" s="205" t="s">
        <v>356</v>
      </c>
      <c r="B92" s="205"/>
      <c r="C92" s="205"/>
      <c r="D92" s="205"/>
    </row>
    <row r="93" spans="1:4" x14ac:dyDescent="0.2">
      <c r="A93" s="61" t="s">
        <v>357</v>
      </c>
      <c r="B93" s="85" t="s">
        <v>173</v>
      </c>
      <c r="C93" s="62" t="s">
        <v>174</v>
      </c>
      <c r="D93" s="85" t="s">
        <v>175</v>
      </c>
    </row>
    <row r="94" spans="1:4" ht="15" x14ac:dyDescent="0.25">
      <c r="A94" s="61" t="s">
        <v>358</v>
      </c>
      <c r="B94" s="61" t="s">
        <v>359</v>
      </c>
      <c r="C94" s="95" t="s">
        <v>360</v>
      </c>
      <c r="D94" s="88" t="s">
        <v>361</v>
      </c>
    </row>
    <row r="95" spans="1:4" x14ac:dyDescent="0.2">
      <c r="A95" s="61" t="s">
        <v>264</v>
      </c>
      <c r="B95" s="61" t="s">
        <v>362</v>
      </c>
      <c r="C95" s="86" t="s">
        <v>363</v>
      </c>
      <c r="D95" s="61" t="s">
        <v>364</v>
      </c>
    </row>
    <row r="96" spans="1:4" x14ac:dyDescent="0.2">
      <c r="A96" s="61" t="s">
        <v>24</v>
      </c>
      <c r="B96" s="61" t="s">
        <v>365</v>
      </c>
      <c r="C96" s="86" t="s">
        <v>366</v>
      </c>
      <c r="D96" s="61" t="s">
        <v>367</v>
      </c>
    </row>
    <row r="97" spans="1:4" x14ac:dyDescent="0.2">
      <c r="A97" s="61" t="s">
        <v>243</v>
      </c>
      <c r="B97" s="61" t="s">
        <v>297</v>
      </c>
      <c r="C97" s="92" t="s">
        <v>298</v>
      </c>
      <c r="D97" s="61" t="s">
        <v>299</v>
      </c>
    </row>
    <row r="98" spans="1:4" x14ac:dyDescent="0.2">
      <c r="A98" s="61" t="s">
        <v>315</v>
      </c>
      <c r="B98" s="61" t="s">
        <v>368</v>
      </c>
      <c r="C98" s="93" t="s">
        <v>369</v>
      </c>
      <c r="D98" s="85" t="s">
        <v>370</v>
      </c>
    </row>
    <row r="99" spans="1:4" x14ac:dyDescent="0.2">
      <c r="A99" s="61" t="s">
        <v>324</v>
      </c>
      <c r="B99" s="61" t="s">
        <v>371</v>
      </c>
      <c r="C99" s="87" t="s">
        <v>372</v>
      </c>
      <c r="D99" s="85" t="s">
        <v>373</v>
      </c>
    </row>
    <row r="100" spans="1:4" x14ac:dyDescent="0.2">
      <c r="A100" s="22" t="s">
        <v>300</v>
      </c>
      <c r="B100" s="22" t="s">
        <v>374</v>
      </c>
      <c r="C100" s="95" t="s">
        <v>375</v>
      </c>
      <c r="D100" s="22" t="s">
        <v>376</v>
      </c>
    </row>
    <row r="101" spans="1:4" x14ac:dyDescent="0.2">
      <c r="A101" s="205" t="s">
        <v>377</v>
      </c>
      <c r="B101" s="205"/>
      <c r="C101" s="205"/>
      <c r="D101" s="205"/>
    </row>
    <row r="102" spans="1:4" x14ac:dyDescent="0.2">
      <c r="A102" s="61" t="s">
        <v>272</v>
      </c>
      <c r="B102" s="61" t="s">
        <v>378</v>
      </c>
      <c r="C102" s="62" t="s">
        <v>379</v>
      </c>
      <c r="D102" s="61" t="s">
        <v>380</v>
      </c>
    </row>
    <row r="103" spans="1:4" x14ac:dyDescent="0.2">
      <c r="A103" s="61" t="s">
        <v>152</v>
      </c>
      <c r="B103" s="61" t="s">
        <v>381</v>
      </c>
      <c r="C103" s="62" t="s">
        <v>382</v>
      </c>
      <c r="D103" s="61" t="s">
        <v>383</v>
      </c>
    </row>
    <row r="104" spans="1:4" x14ac:dyDescent="0.2">
      <c r="A104" s="61" t="s">
        <v>83</v>
      </c>
      <c r="B104" s="85" t="s">
        <v>384</v>
      </c>
      <c r="C104" s="93" t="s">
        <v>385</v>
      </c>
      <c r="D104" s="85" t="s">
        <v>386</v>
      </c>
    </row>
    <row r="105" spans="1:4" x14ac:dyDescent="0.2">
      <c r="A105" s="61" t="s">
        <v>387</v>
      </c>
      <c r="B105" s="85" t="s">
        <v>388</v>
      </c>
      <c r="C105" s="87" t="s">
        <v>389</v>
      </c>
      <c r="D105" s="85" t="s">
        <v>390</v>
      </c>
    </row>
    <row r="106" spans="1:4" x14ac:dyDescent="0.2">
      <c r="A106" s="85" t="s">
        <v>284</v>
      </c>
      <c r="B106" s="85" t="s">
        <v>391</v>
      </c>
      <c r="C106" s="100" t="s">
        <v>392</v>
      </c>
      <c r="D106" s="85" t="s">
        <v>393</v>
      </c>
    </row>
    <row r="107" spans="1:4" x14ac:dyDescent="0.2">
      <c r="A107" s="61" t="s">
        <v>347</v>
      </c>
      <c r="B107" s="61" t="s">
        <v>394</v>
      </c>
      <c r="C107" s="87" t="s">
        <v>395</v>
      </c>
      <c r="D107" s="61" t="s">
        <v>396</v>
      </c>
    </row>
    <row r="108" spans="1:4" x14ac:dyDescent="0.2">
      <c r="A108" s="61" t="s">
        <v>172</v>
      </c>
      <c r="B108" s="61" t="s">
        <v>397</v>
      </c>
      <c r="C108" s="89" t="s">
        <v>398</v>
      </c>
      <c r="D108" s="61" t="s">
        <v>399</v>
      </c>
    </row>
    <row r="109" spans="1:4" ht="15" x14ac:dyDescent="0.25">
      <c r="A109" s="21" t="s">
        <v>400</v>
      </c>
      <c r="B109" s="85" t="s">
        <v>401</v>
      </c>
      <c r="C109" s="95" t="s">
        <v>402</v>
      </c>
      <c r="D109" s="88" t="s">
        <v>403</v>
      </c>
    </row>
    <row r="110" spans="1:4" x14ac:dyDescent="0.2">
      <c r="A110" s="205" t="s">
        <v>404</v>
      </c>
      <c r="B110" s="205"/>
      <c r="C110" s="205"/>
      <c r="D110" s="205"/>
    </row>
    <row r="111" spans="1:4" x14ac:dyDescent="0.2">
      <c r="A111" s="61" t="s">
        <v>405</v>
      </c>
      <c r="B111" s="61" t="s">
        <v>406</v>
      </c>
      <c r="C111" s="62" t="s">
        <v>407</v>
      </c>
      <c r="D111" s="61" t="s">
        <v>408</v>
      </c>
    </row>
    <row r="112" spans="1:4" ht="15" x14ac:dyDescent="0.2">
      <c r="A112" s="61" t="s">
        <v>409</v>
      </c>
      <c r="B112" s="61" t="s">
        <v>410</v>
      </c>
      <c r="C112" t="s">
        <v>411</v>
      </c>
      <c r="D112" s="99" t="s">
        <v>412</v>
      </c>
    </row>
    <row r="113" spans="1:4" x14ac:dyDescent="0.2">
      <c r="A113" s="61" t="s">
        <v>340</v>
      </c>
      <c r="B113" s="61" t="s">
        <v>413</v>
      </c>
      <c r="C113" s="89" t="s">
        <v>414</v>
      </c>
      <c r="D113" s="61" t="s">
        <v>415</v>
      </c>
    </row>
    <row r="114" spans="1:4" ht="15" x14ac:dyDescent="0.25">
      <c r="A114" s="61" t="s">
        <v>191</v>
      </c>
      <c r="B114" s="61" t="s">
        <v>416</v>
      </c>
      <c r="C114" s="62" t="s">
        <v>417</v>
      </c>
      <c r="D114" s="88" t="s">
        <v>418</v>
      </c>
    </row>
    <row r="115" spans="1:4" ht="15" x14ac:dyDescent="0.25">
      <c r="A115" s="61" t="s">
        <v>419</v>
      </c>
      <c r="B115" s="61" t="s">
        <v>420</v>
      </c>
      <c r="C115" s="87" t="s">
        <v>421</v>
      </c>
      <c r="D115" s="88" t="s">
        <v>422</v>
      </c>
    </row>
    <row r="116" spans="1:4" x14ac:dyDescent="0.2">
      <c r="A116" s="61" t="s">
        <v>137</v>
      </c>
      <c r="B116" s="61" t="s">
        <v>423</v>
      </c>
      <c r="C116" s="62" t="s">
        <v>424</v>
      </c>
      <c r="D116" s="61" t="s">
        <v>425</v>
      </c>
    </row>
    <row r="117" spans="1:4" x14ac:dyDescent="0.2">
      <c r="A117" s="85" t="s">
        <v>311</v>
      </c>
      <c r="B117" s="61" t="s">
        <v>426</v>
      </c>
      <c r="C117" s="93" t="s">
        <v>427</v>
      </c>
      <c r="D117" s="61" t="s">
        <v>428</v>
      </c>
    </row>
    <row r="118" spans="1:4" x14ac:dyDescent="0.2">
      <c r="A118" s="61" t="s">
        <v>148</v>
      </c>
      <c r="B118" s="61" t="s">
        <v>429</v>
      </c>
      <c r="C118" s="86" t="s">
        <v>430</v>
      </c>
      <c r="D118" s="61" t="s">
        <v>431</v>
      </c>
    </row>
    <row r="119" spans="1:4" x14ac:dyDescent="0.2">
      <c r="A119" s="205" t="s">
        <v>432</v>
      </c>
      <c r="B119" s="205"/>
      <c r="C119" s="205"/>
      <c r="D119" s="205"/>
    </row>
    <row r="120" spans="1:4" x14ac:dyDescent="0.2">
      <c r="A120" s="61" t="s">
        <v>87</v>
      </c>
      <c r="B120" s="61" t="s">
        <v>433</v>
      </c>
      <c r="C120" s="86" t="s">
        <v>434</v>
      </c>
      <c r="D120" s="85" t="s">
        <v>435</v>
      </c>
    </row>
    <row r="121" spans="1:4" ht="15" x14ac:dyDescent="0.25">
      <c r="A121" s="61" t="s">
        <v>133</v>
      </c>
      <c r="B121" s="61" t="s">
        <v>436</v>
      </c>
      <c r="C121" s="86" t="s">
        <v>437</v>
      </c>
      <c r="D121" s="88" t="s">
        <v>438</v>
      </c>
    </row>
    <row r="122" spans="1:4" x14ac:dyDescent="0.2">
      <c r="A122" s="61" t="s">
        <v>319</v>
      </c>
      <c r="B122" s="85" t="s">
        <v>439</v>
      </c>
      <c r="C122" s="92" t="s">
        <v>440</v>
      </c>
      <c r="D122" t="s">
        <v>441</v>
      </c>
    </row>
    <row r="123" spans="1:4" x14ac:dyDescent="0.2">
      <c r="A123" s="61" t="s">
        <v>232</v>
      </c>
      <c r="B123" s="85" t="s">
        <v>442</v>
      </c>
      <c r="C123" s="92" t="s">
        <v>443</v>
      </c>
      <c r="D123" t="s">
        <v>444</v>
      </c>
    </row>
    <row r="124" spans="1:4" x14ac:dyDescent="0.2">
      <c r="A124" s="85" t="s">
        <v>445</v>
      </c>
      <c r="B124" s="61" t="s">
        <v>446</v>
      </c>
      <c r="C124" s="87" t="s">
        <v>389</v>
      </c>
      <c r="D124" s="61" t="s">
        <v>390</v>
      </c>
    </row>
    <row r="125" spans="1:4" x14ac:dyDescent="0.2">
      <c r="A125" s="61" t="s">
        <v>21</v>
      </c>
      <c r="B125" s="85" t="s">
        <v>447</v>
      </c>
      <c r="C125" s="92" t="s">
        <v>448</v>
      </c>
      <c r="D125" s="85" t="s">
        <v>449</v>
      </c>
    </row>
    <row r="126" spans="1:4" x14ac:dyDescent="0.2">
      <c r="A126" s="61" t="s">
        <v>122</v>
      </c>
      <c r="B126" s="22" t="s">
        <v>450</v>
      </c>
      <c r="C126" s="87" t="s">
        <v>451</v>
      </c>
      <c r="D126" s="22" t="s">
        <v>452</v>
      </c>
    </row>
    <row r="127" spans="1:4" x14ac:dyDescent="0.2">
      <c r="A127" s="205" t="s">
        <v>453</v>
      </c>
      <c r="B127" s="205"/>
      <c r="C127" s="205"/>
      <c r="D127" s="205"/>
    </row>
    <row r="128" spans="1:4" x14ac:dyDescent="0.2">
      <c r="A128" s="61" t="s">
        <v>454</v>
      </c>
      <c r="B128" s="61" t="s">
        <v>455</v>
      </c>
      <c r="C128" s="62" t="s">
        <v>456</v>
      </c>
      <c r="D128" s="61" t="s">
        <v>457</v>
      </c>
    </row>
    <row r="129" spans="1:4" x14ac:dyDescent="0.2">
      <c r="A129" s="61" t="s">
        <v>176</v>
      </c>
      <c r="B129" s="22" t="s">
        <v>458</v>
      </c>
      <c r="C129" s="93" t="s">
        <v>459</v>
      </c>
      <c r="D129" s="22" t="s">
        <v>460</v>
      </c>
    </row>
    <row r="130" spans="1:4" x14ac:dyDescent="0.2">
      <c r="A130" s="22" t="s">
        <v>461</v>
      </c>
      <c r="B130" s="22" t="s">
        <v>447</v>
      </c>
      <c r="C130" s="94" t="s">
        <v>448</v>
      </c>
      <c r="D130" s="22" t="s">
        <v>449</v>
      </c>
    </row>
    <row r="131" spans="1:4" x14ac:dyDescent="0.2">
      <c r="A131" s="61" t="s">
        <v>462</v>
      </c>
      <c r="B131" s="61" t="s">
        <v>463</v>
      </c>
      <c r="C131" s="86" t="s">
        <v>464</v>
      </c>
      <c r="D131" s="61" t="s">
        <v>465</v>
      </c>
    </row>
    <row r="132" spans="1:4" x14ac:dyDescent="0.2">
      <c r="A132" s="22" t="s">
        <v>466</v>
      </c>
      <c r="B132" s="22" t="s">
        <v>467</v>
      </c>
      <c r="C132" s="95" t="s">
        <v>468</v>
      </c>
      <c r="D132" s="22" t="s">
        <v>469</v>
      </c>
    </row>
    <row r="133" spans="1:4" x14ac:dyDescent="0.2">
      <c r="A133" s="85" t="s">
        <v>470</v>
      </c>
      <c r="B133" s="85" t="s">
        <v>471</v>
      </c>
      <c r="C133" s="93" t="s">
        <v>430</v>
      </c>
      <c r="D133" s="85" t="s">
        <v>472</v>
      </c>
    </row>
    <row r="134" spans="1:4" x14ac:dyDescent="0.2">
      <c r="A134" s="22" t="s">
        <v>473</v>
      </c>
      <c r="B134" s="22" t="s">
        <v>474</v>
      </c>
      <c r="C134" s="95" t="s">
        <v>475</v>
      </c>
      <c r="D134" s="22" t="s">
        <v>476</v>
      </c>
    </row>
    <row r="135" spans="1:4" x14ac:dyDescent="0.2">
      <c r="A135" s="22" t="s">
        <v>25</v>
      </c>
      <c r="B135" s="61" t="s">
        <v>184</v>
      </c>
      <c r="C135" s="87" t="s">
        <v>185</v>
      </c>
      <c r="D135" s="61" t="s">
        <v>186</v>
      </c>
    </row>
  </sheetData>
  <autoFilter ref="A1:A130" xr:uid="{00000000-0001-0000-0F00-000000000000}"/>
  <mergeCells count="17">
    <mergeCell ref="A127:D127"/>
    <mergeCell ref="A101:D101"/>
    <mergeCell ref="A40:D40"/>
    <mergeCell ref="A49:D49"/>
    <mergeCell ref="A59:D59"/>
    <mergeCell ref="A119:D119"/>
    <mergeCell ref="A91:D91"/>
    <mergeCell ref="A92:D92"/>
    <mergeCell ref="A71:D71"/>
    <mergeCell ref="A110:D110"/>
    <mergeCell ref="A3:D3"/>
    <mergeCell ref="A2:D2"/>
    <mergeCell ref="A70:D70"/>
    <mergeCell ref="A80:D80"/>
    <mergeCell ref="A12:D12"/>
    <mergeCell ref="A30:D30"/>
    <mergeCell ref="A21:D21"/>
  </mergeCells>
  <hyperlinks>
    <hyperlink ref="C18" r:id="rId1" xr:uid="{00000000-0004-0000-0F00-000000000000}"/>
    <hyperlink ref="C113" r:id="rId2" xr:uid="{00000000-0004-0000-0F00-000001000000}"/>
    <hyperlink ref="C56" r:id="rId3" xr:uid="{00000000-0004-0000-0F00-000002000000}"/>
    <hyperlink ref="C123" r:id="rId4" xr:uid="{00000000-0004-0000-0F00-000003000000}"/>
    <hyperlink ref="C62" r:id="rId5" xr:uid="{00000000-0004-0000-0F00-000004000000}"/>
    <hyperlink ref="C26" r:id="rId6" xr:uid="{00000000-0004-0000-0F00-000005000000}"/>
    <hyperlink ref="C66" r:id="rId7" xr:uid="{00000000-0004-0000-0F00-000006000000}"/>
    <hyperlink ref="C68" r:id="rId8" xr:uid="{00000000-0004-0000-0F00-000007000000}"/>
    <hyperlink ref="C27" r:id="rId9" xr:uid="{00000000-0004-0000-0F00-000008000000}"/>
    <hyperlink ref="C133" r:id="rId10" xr:uid="{00000000-0004-0000-0F00-000009000000}"/>
    <hyperlink ref="C104" r:id="rId11" xr:uid="{00000000-0004-0000-0F00-00000A000000}"/>
    <hyperlink ref="C47" r:id="rId12" xr:uid="{00000000-0004-0000-0F00-00000B000000}"/>
    <hyperlink ref="C126" r:id="rId13" xr:uid="{00000000-0004-0000-0F00-00000C000000}"/>
    <hyperlink ref="C129" r:id="rId14" xr:uid="{00000000-0004-0000-0F00-00000D000000}"/>
    <hyperlink ref="C14" r:id="rId15" xr:uid="{00000000-0004-0000-0F00-00000E000000}"/>
    <hyperlink ref="C15" r:id="rId16" xr:uid="{00000000-0004-0000-0F00-00000F000000}"/>
    <hyperlink ref="C81" r:id="rId17" xr:uid="{00000000-0004-0000-0F00-000010000000}"/>
    <hyperlink ref="C98" r:id="rId18" xr:uid="{00000000-0004-0000-0F00-000011000000}"/>
    <hyperlink ref="C73" r:id="rId19" xr:uid="{00000000-0004-0000-0F00-000014000000}"/>
    <hyperlink ref="C76" r:id="rId20" xr:uid="{00000000-0004-0000-0F00-000015000000}"/>
    <hyperlink ref="C117" r:id="rId21" xr:uid="{00000000-0004-0000-0F00-000016000000}"/>
    <hyperlink ref="C108" r:id="rId22" xr:uid="{00000000-0004-0000-0F00-000017000000}"/>
    <hyperlink ref="C34" r:id="rId23" xr:uid="{00000000-0004-0000-0F00-000019000000}"/>
    <hyperlink ref="C29" r:id="rId24" xr:uid="{00000000-0004-0000-0F00-00001A000000}"/>
    <hyperlink ref="C22" r:id="rId25" xr:uid="{C16F5C9D-D76C-4385-809A-DADC7C78A160}"/>
    <hyperlink ref="C130" r:id="rId26" xr:uid="{5D678973-B1A6-4EB9-A2BB-EA7E290F37D5}"/>
    <hyperlink ref="C61" r:id="rId27" xr:uid="{AFC64DCD-142F-4459-ADD8-F41C8CB0B86A}"/>
    <hyperlink ref="C89" r:id="rId28" xr:uid="{A94DEC9C-C044-4446-8B08-181B5AE9EAC0}"/>
    <hyperlink ref="C37" r:id="rId29" xr:uid="{7129943F-964D-47CF-9543-2B955EA05486}"/>
    <hyperlink ref="C17" r:id="rId30" xr:uid="{1BEB680E-3F14-4DA6-BC7D-D32BA269B36D}"/>
    <hyperlink ref="C39" r:id="rId31" xr:uid="{5969286C-1862-4DE4-9AA2-74FC16262428}"/>
    <hyperlink ref="C74" r:id="rId32" xr:uid="{8E2572D6-C826-473D-835F-E85031268C4F}"/>
    <hyperlink ref="C87" r:id="rId33" xr:uid="{58AA137A-82AF-4449-A045-683A2BE610FB}"/>
    <hyperlink ref="C11" r:id="rId34" xr:uid="{F6D328CA-A343-441F-B4DF-056864138105}"/>
    <hyperlink ref="C50" r:id="rId35" xr:uid="{F380A6D1-90D7-4FD1-904C-59F942212BD4}"/>
    <hyperlink ref="C45" r:id="rId36" xr:uid="{9C474FD0-8710-43E7-944D-19315D631AAD}"/>
    <hyperlink ref="C41" r:id="rId37" xr:uid="{BB54E192-946E-47BB-B57E-0C8A5C5E7500}"/>
    <hyperlink ref="C115" r:id="rId38" xr:uid="{3189A806-C051-47D0-8AE2-CD09FF30538E}"/>
    <hyperlink ref="C64" r:id="rId39" xr:uid="{A0B8CBE7-DB9B-479E-B2FB-E725E3BFB007}"/>
    <hyperlink ref="C63" r:id="rId40" xr:uid="{5DA2595C-17AF-4E20-87FA-40F067828F28}"/>
    <hyperlink ref="C106" r:id="rId41" xr:uid="{19342790-755B-4671-8C66-8AF053DE82F6}"/>
    <hyperlink ref="C58" r:id="rId42" xr:uid="{BA95FCE6-81E0-4BB3-A69C-0EC4DAD4BDF7}"/>
    <hyperlink ref="C42" r:id="rId43" xr:uid="{FB935639-A5CB-456F-87A0-0BE858121336}"/>
    <hyperlink ref="C48" r:id="rId44" xr:uid="{BAE115E6-9E44-46DE-9CD1-A5B7E551A054}"/>
    <hyperlink ref="C78" r:id="rId45" xr:uid="{C3F4422E-54BE-4624-87A1-E240820BBBDA}"/>
    <hyperlink ref="C99" r:id="rId46" xr:uid="{BDFCFDB9-7A17-4FE9-B9D0-7C0B345DF80D}"/>
    <hyperlink ref="C52" r:id="rId47" xr:uid="{F0A9576F-AA7B-4BB3-8367-20BAFA9C9F0F}"/>
    <hyperlink ref="C122" r:id="rId48" xr:uid="{2625F176-D378-4315-975E-02A92D63952E}"/>
    <hyperlink ref="C75" r:id="rId49" xr:uid="{45B51AE9-99D3-47E6-A6B9-5431316187EF}"/>
    <hyperlink ref="C105" r:id="rId50" xr:uid="{6B2790AB-2BFE-49F4-B8CB-56C2878080C7}"/>
    <hyperlink ref="C124" r:id="rId51" xr:uid="{D4BE4A72-E550-4B40-84C8-FF955D06EFF5}"/>
    <hyperlink ref="C46" r:id="rId52" xr:uid="{1398312B-3242-4932-AE6A-C06FBEA85AA4}"/>
    <hyperlink ref="C7" r:id="rId53" xr:uid="{3C7F6A13-3CF4-4D98-ADAA-497A2DAF9FD2}"/>
    <hyperlink ref="C132" r:id="rId54" xr:uid="{19840096-298A-4891-BA93-D50C75FCE4FA}"/>
    <hyperlink ref="C85" r:id="rId55" xr:uid="{D31EFEE6-64A8-4FCA-B2FC-D864A23B7ECF}"/>
    <hyperlink ref="C86" r:id="rId56" xr:uid="{5D0E48B1-1557-489E-8729-E4A4B8204D23}"/>
    <hyperlink ref="C20" r:id="rId57" xr:uid="{7F8B58AC-8A41-408C-B1AC-F224FFFDBE3B}"/>
    <hyperlink ref="C100" r:id="rId58" xr:uid="{2D81535B-B679-4B62-869F-A7BB5D355642}"/>
    <hyperlink ref="C5" r:id="rId59" xr:uid="{FE3C6B4D-1576-4F01-B763-1F7A1B10610B}"/>
    <hyperlink ref="C60" r:id="rId60" xr:uid="{84B09AEE-963C-477D-9008-4D686C64F0BF}"/>
    <hyperlink ref="C44" r:id="rId61" xr:uid="{F095895D-93EC-40E6-8A80-28CC3848EDE3}"/>
    <hyperlink ref="C94" r:id="rId62" xr:uid="{BF723A82-5BE1-4D2C-A6B2-55109BFD7944}"/>
    <hyperlink ref="C134" r:id="rId63" xr:uid="{D8E9E338-4B1E-4913-8B2E-80800C428EE0}"/>
    <hyperlink ref="C82" r:id="rId64" xr:uid="{5DDB2D09-36B9-4BEE-9BDC-FA28F4774F12}"/>
    <hyperlink ref="C109" r:id="rId65" xr:uid="{CC79B7C4-A04D-4793-B8B4-624BCBACF35E}"/>
    <hyperlink ref="C88" r:id="rId66" xr:uid="{D7878ECC-E7BD-40F8-8C71-D60A366FA143}"/>
    <hyperlink ref="C107" r:id="rId67" xr:uid="{C6BB6AF5-4E6F-4F2A-9797-721CFAE5158D}"/>
    <hyperlink ref="C97" r:id="rId68" xr:uid="{D1778525-84B3-46A1-9F17-1CA1B27EFC7C}"/>
    <hyperlink ref="C125" r:id="rId69" xr:uid="{6B402DF4-2E6A-49D9-B968-8C182FBCD34E}"/>
    <hyperlink ref="C23" r:id="rId70" xr:uid="{4A72834A-4A98-4CD6-A7FE-D94348F0CFE8}"/>
    <hyperlink ref="C54" r:id="rId71" xr:uid="{0B920A51-91ED-4D83-A339-DB8EEF2356CE}"/>
    <hyperlink ref="C28" r:id="rId72" xr:uid="{A29156B5-A4F1-4B89-98CB-B66EB5E30C14}"/>
    <hyperlink ref="C31" r:id="rId73" xr:uid="{1F5C7B17-36C0-4F93-8B9B-1DBC5A21A929}"/>
    <hyperlink ref="C38" r:id="rId74" xr:uid="{3F810AC4-1D01-4735-8CBC-3D0FC6921588}"/>
    <hyperlink ref="C135" r:id="rId75" xr:uid="{61BF127C-439A-49FF-BFDE-637768563BA6}"/>
    <hyperlink ref="C57" r:id="rId76" xr:uid="{4746BDCF-A7FB-4EB7-BC5D-E54B216DC05B}"/>
    <hyperlink ref="C67" r:id="rId77" xr:uid="{73D51FD1-CBAB-4C95-A5B4-0316E38969F2}"/>
    <hyperlink ref="C72" r:id="rId78" xr:uid="{52B1D40E-13DE-4CC6-A27A-792B95ECFEF7}"/>
    <hyperlink ref="C83" r:id="rId79" xr:uid="{37225B8F-0623-472B-81AB-4AF5975AFF33}"/>
    <hyperlink ref="C32" r:id="rId80" xr:uid="{BE9FAA72-F930-4E53-94EB-0483FBA3DED9}"/>
    <hyperlink ref="C33" r:id="rId81" xr:uid="{BDAD1665-A320-4628-AE1A-1E1CFD1E9B73}"/>
  </hyperlinks>
  <pageMargins left="0.7" right="0.7" top="0.75" bottom="0.75" header="0.3" footer="0.3"/>
  <pageSetup paperSize="9" fitToHeight="0" orientation="portrait" horizontalDpi="4294967293" r:id="rId82"/>
</worksheet>
</file>

<file path=xl/worksheets/sheet1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1">
    <tabColor theme="2" tint="-0.249977111117893"/>
    <pageSetUpPr fitToPage="1"/>
  </sheetPr>
  <dimension ref="A1:O21"/>
  <sheetViews>
    <sheetView zoomScale="85" zoomScaleNormal="85" workbookViewId="0">
      <selection activeCell="F6" sqref="F6"/>
    </sheetView>
  </sheetViews>
  <sheetFormatPr baseColWidth="10" defaultColWidth="11.42578125" defaultRowHeight="12.75" x14ac:dyDescent="0.2"/>
  <cols>
    <col min="1" max="1" width="22.5703125" style="7" bestFit="1" customWidth="1"/>
    <col min="2" max="2" width="27.85546875" style="7" bestFit="1" customWidth="1"/>
    <col min="3" max="3" width="27.85546875" style="7" customWidth="1"/>
    <col min="4" max="6" width="19.7109375" style="7" customWidth="1"/>
    <col min="7" max="7" width="21.140625" style="7" bestFit="1" customWidth="1"/>
    <col min="8" max="8" width="21.140625" style="7" hidden="1" customWidth="1"/>
    <col min="9" max="9" width="17.28515625" style="7" bestFit="1" customWidth="1"/>
    <col min="10" max="10" width="17.28515625" style="7" customWidth="1"/>
    <col min="11" max="12" width="18.85546875" style="7" bestFit="1" customWidth="1"/>
    <col min="13" max="13" width="20.5703125" style="7" bestFit="1" customWidth="1"/>
    <col min="14" max="14" width="19" style="7" customWidth="1"/>
    <col min="15" max="15" width="18.28515625" style="7" bestFit="1" customWidth="1"/>
    <col min="16" max="16384" width="11.42578125" style="7"/>
  </cols>
  <sheetData>
    <row r="1" spans="1:15" ht="40.5" customHeight="1" thickBot="1" x14ac:dyDescent="0.25">
      <c r="A1" s="215" t="s">
        <v>64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15" ht="28.5" customHeight="1" x14ac:dyDescent="0.2">
      <c r="A2" s="207" t="s">
        <v>65</v>
      </c>
      <c r="B2" s="208"/>
      <c r="C2" s="208"/>
      <c r="D2" s="208"/>
      <c r="E2" s="208"/>
      <c r="F2" s="208"/>
      <c r="G2" s="208"/>
      <c r="H2" s="209"/>
      <c r="I2" s="213" t="s">
        <v>296</v>
      </c>
      <c r="J2" s="214"/>
      <c r="K2" s="210" t="s">
        <v>355</v>
      </c>
      <c r="L2" s="211"/>
      <c r="M2" s="211"/>
      <c r="N2" s="211"/>
      <c r="O2" s="212"/>
    </row>
    <row r="3" spans="1:15" s="18" customFormat="1" ht="27" customHeight="1" x14ac:dyDescent="0.2">
      <c r="A3" s="59" t="s">
        <v>66</v>
      </c>
      <c r="B3" s="58" t="s">
        <v>17</v>
      </c>
      <c r="C3" s="58" t="s">
        <v>19</v>
      </c>
      <c r="D3" s="54" t="s">
        <v>160</v>
      </c>
      <c r="E3" s="55" t="s">
        <v>190</v>
      </c>
      <c r="F3" s="56" t="s">
        <v>223</v>
      </c>
      <c r="G3" s="57" t="s">
        <v>259</v>
      </c>
      <c r="H3" s="103" t="s">
        <v>477</v>
      </c>
      <c r="I3" s="104" t="s">
        <v>57</v>
      </c>
      <c r="J3" s="104" t="s">
        <v>58</v>
      </c>
      <c r="K3" s="34" t="s">
        <v>478</v>
      </c>
      <c r="L3" s="35" t="s">
        <v>479</v>
      </c>
      <c r="M3" s="36" t="s">
        <v>480</v>
      </c>
      <c r="N3" s="37" t="s">
        <v>481</v>
      </c>
      <c r="O3" s="119" t="s">
        <v>482</v>
      </c>
    </row>
    <row r="4" spans="1:15" ht="22.5" customHeight="1" x14ac:dyDescent="0.2">
      <c r="A4" s="156" t="s">
        <v>71</v>
      </c>
      <c r="B4" s="157" t="s">
        <v>99</v>
      </c>
      <c r="C4" s="158" t="s">
        <v>152</v>
      </c>
      <c r="D4" s="168" t="s">
        <v>126</v>
      </c>
      <c r="E4" s="145" t="s">
        <v>207</v>
      </c>
      <c r="F4" s="146" t="s">
        <v>483</v>
      </c>
      <c r="G4" s="147" t="s">
        <v>276</v>
      </c>
      <c r="H4" s="128"/>
      <c r="I4" s="105" t="s">
        <v>311</v>
      </c>
      <c r="J4" s="106" t="s">
        <v>103</v>
      </c>
      <c r="K4" s="120" t="s">
        <v>126</v>
      </c>
      <c r="L4" s="81" t="s">
        <v>152</v>
      </c>
      <c r="M4" s="81" t="s">
        <v>311</v>
      </c>
      <c r="N4" s="81" t="s">
        <v>484</v>
      </c>
      <c r="O4" s="121" t="s">
        <v>470</v>
      </c>
    </row>
    <row r="5" spans="1:15" ht="22.5" customHeight="1" x14ac:dyDescent="0.2">
      <c r="A5" s="159" t="s">
        <v>336</v>
      </c>
      <c r="B5" s="102" t="s">
        <v>79</v>
      </c>
      <c r="C5" s="160" t="s">
        <v>137</v>
      </c>
      <c r="D5" s="169" t="s">
        <v>176</v>
      </c>
      <c r="E5" s="141" t="s">
        <v>219</v>
      </c>
      <c r="F5" s="141" t="s">
        <v>255</v>
      </c>
      <c r="G5" s="148" t="s">
        <v>264</v>
      </c>
      <c r="H5" s="129"/>
      <c r="I5" s="107" t="s">
        <v>300</v>
      </c>
      <c r="J5" s="108" t="s">
        <v>485</v>
      </c>
      <c r="K5" s="122" t="s">
        <v>243</v>
      </c>
      <c r="L5" s="78" t="s">
        <v>83</v>
      </c>
      <c r="M5" s="78" t="s">
        <v>486</v>
      </c>
      <c r="N5" s="78" t="s">
        <v>133</v>
      </c>
      <c r="O5" s="123" t="s">
        <v>466</v>
      </c>
    </row>
    <row r="6" spans="1:15" ht="22.5" customHeight="1" x14ac:dyDescent="0.2">
      <c r="A6" s="161" t="s">
        <v>91</v>
      </c>
      <c r="B6" s="80" t="s">
        <v>103</v>
      </c>
      <c r="C6" s="162" t="s">
        <v>133</v>
      </c>
      <c r="D6" s="170" t="s">
        <v>24</v>
      </c>
      <c r="E6" s="141" t="s">
        <v>195</v>
      </c>
      <c r="F6" s="141" t="s">
        <v>236</v>
      </c>
      <c r="G6" s="148" t="s">
        <v>260</v>
      </c>
      <c r="H6" s="129"/>
      <c r="I6" s="107" t="s">
        <v>487</v>
      </c>
      <c r="J6" s="108" t="s">
        <v>488</v>
      </c>
      <c r="K6" s="122" t="s">
        <v>357</v>
      </c>
      <c r="L6" s="78" t="s">
        <v>284</v>
      </c>
      <c r="M6" s="78" t="s">
        <v>489</v>
      </c>
      <c r="N6" s="78" t="s">
        <v>490</v>
      </c>
      <c r="O6" s="111" t="s">
        <v>176</v>
      </c>
    </row>
    <row r="7" spans="1:15" ht="22.5" customHeight="1" x14ac:dyDescent="0.2">
      <c r="A7" s="161" t="s">
        <v>491</v>
      </c>
      <c r="B7" s="80" t="s">
        <v>492</v>
      </c>
      <c r="C7" s="162" t="s">
        <v>319</v>
      </c>
      <c r="D7" s="170" t="s">
        <v>25</v>
      </c>
      <c r="E7" s="141" t="s">
        <v>199</v>
      </c>
      <c r="F7" s="141" t="s">
        <v>133</v>
      </c>
      <c r="G7" s="148" t="s">
        <v>493</v>
      </c>
      <c r="H7" s="129"/>
      <c r="I7" s="107" t="s">
        <v>83</v>
      </c>
      <c r="J7" s="109" t="s">
        <v>336</v>
      </c>
      <c r="K7" s="122" t="s">
        <v>494</v>
      </c>
      <c r="L7" s="78" t="s">
        <v>387</v>
      </c>
      <c r="M7" s="78" t="s">
        <v>405</v>
      </c>
      <c r="N7" s="78" t="s">
        <v>21</v>
      </c>
      <c r="O7" s="111" t="s">
        <v>454</v>
      </c>
    </row>
    <row r="8" spans="1:15" ht="22.5" customHeight="1" x14ac:dyDescent="0.2">
      <c r="A8" s="161" t="s">
        <v>484</v>
      </c>
      <c r="B8" s="80" t="s">
        <v>495</v>
      </c>
      <c r="C8" s="162" t="s">
        <v>156</v>
      </c>
      <c r="D8" s="170" t="s">
        <v>161</v>
      </c>
      <c r="E8" s="141" t="s">
        <v>496</v>
      </c>
      <c r="F8" s="141" t="s">
        <v>232</v>
      </c>
      <c r="G8" s="148" t="s">
        <v>268</v>
      </c>
      <c r="H8" s="129"/>
      <c r="I8" s="110" t="s">
        <v>497</v>
      </c>
      <c r="J8" s="111" t="s">
        <v>347</v>
      </c>
      <c r="K8" s="122" t="s">
        <v>24</v>
      </c>
      <c r="L8" s="78" t="s">
        <v>347</v>
      </c>
      <c r="M8" s="78" t="s">
        <v>148</v>
      </c>
      <c r="N8" s="78" t="s">
        <v>445</v>
      </c>
      <c r="O8" s="111" t="s">
        <v>461</v>
      </c>
    </row>
    <row r="9" spans="1:15" ht="22.5" customHeight="1" x14ac:dyDescent="0.2">
      <c r="A9" s="163" t="s">
        <v>75</v>
      </c>
      <c r="B9" s="80" t="s">
        <v>494</v>
      </c>
      <c r="C9" s="162" t="s">
        <v>21</v>
      </c>
      <c r="D9" s="170" t="s">
        <v>172</v>
      </c>
      <c r="E9" s="142" t="s">
        <v>191</v>
      </c>
      <c r="F9" s="141" t="s">
        <v>21</v>
      </c>
      <c r="G9" s="149" t="s">
        <v>292</v>
      </c>
      <c r="H9" s="129"/>
      <c r="I9" s="112" t="s">
        <v>243</v>
      </c>
      <c r="J9" s="111" t="s">
        <v>340</v>
      </c>
      <c r="K9" s="122" t="s">
        <v>498</v>
      </c>
      <c r="L9" s="78" t="s">
        <v>272</v>
      </c>
      <c r="M9" s="78" t="s">
        <v>340</v>
      </c>
      <c r="N9" s="83" t="s">
        <v>232</v>
      </c>
      <c r="O9" s="123" t="s">
        <v>462</v>
      </c>
    </row>
    <row r="10" spans="1:15" ht="22.5" customHeight="1" x14ac:dyDescent="0.2">
      <c r="A10" s="164" t="s">
        <v>499</v>
      </c>
      <c r="B10" s="79" t="s">
        <v>111</v>
      </c>
      <c r="C10" s="162" t="s">
        <v>20</v>
      </c>
      <c r="D10" s="171" t="s">
        <v>27</v>
      </c>
      <c r="E10" s="143" t="s">
        <v>215</v>
      </c>
      <c r="F10" s="143" t="s">
        <v>247</v>
      </c>
      <c r="G10" s="150" t="s">
        <v>500</v>
      </c>
      <c r="H10" s="129"/>
      <c r="I10" s="113" t="s">
        <v>199</v>
      </c>
      <c r="J10" s="114" t="s">
        <v>328</v>
      </c>
      <c r="K10" s="122" t="s">
        <v>103</v>
      </c>
      <c r="L10" s="78" t="s">
        <v>400</v>
      </c>
      <c r="M10" s="78" t="s">
        <v>501</v>
      </c>
      <c r="N10" s="79" t="s">
        <v>122</v>
      </c>
      <c r="O10" s="123" t="s">
        <v>25</v>
      </c>
    </row>
    <row r="11" spans="1:15" ht="22.5" customHeight="1" x14ac:dyDescent="0.2">
      <c r="A11" s="165" t="s">
        <v>502</v>
      </c>
      <c r="B11" s="166" t="s">
        <v>122</v>
      </c>
      <c r="C11" s="167" t="s">
        <v>148</v>
      </c>
      <c r="D11" s="172" t="s">
        <v>503</v>
      </c>
      <c r="E11" s="144" t="s">
        <v>203</v>
      </c>
      <c r="F11" s="142" t="s">
        <v>251</v>
      </c>
      <c r="G11" s="151" t="s">
        <v>504</v>
      </c>
      <c r="H11" s="130"/>
      <c r="I11" s="115" t="s">
        <v>319</v>
      </c>
      <c r="J11" s="116" t="s">
        <v>505</v>
      </c>
      <c r="K11" s="124" t="s">
        <v>497</v>
      </c>
      <c r="L11" s="125" t="s">
        <v>23</v>
      </c>
      <c r="M11" s="125" t="s">
        <v>409</v>
      </c>
      <c r="N11" s="126"/>
      <c r="O11" s="127" t="s">
        <v>473</v>
      </c>
    </row>
    <row r="12" spans="1:15" ht="22.5" customHeight="1" x14ac:dyDescent="0.2">
      <c r="D12" s="152" t="s">
        <v>26</v>
      </c>
      <c r="E12" s="153"/>
      <c r="F12" s="154" t="s">
        <v>506</v>
      </c>
      <c r="G12" s="155" t="s">
        <v>284</v>
      </c>
      <c r="I12" s="117"/>
      <c r="J12" s="118" t="s">
        <v>332</v>
      </c>
      <c r="K12" s="22"/>
      <c r="L12" s="21"/>
      <c r="M12" s="21"/>
    </row>
    <row r="13" spans="1:15" ht="22.5" customHeight="1" x14ac:dyDescent="0.2">
      <c r="I13" s="14"/>
      <c r="J13" s="22"/>
      <c r="K13" s="22"/>
      <c r="M13" s="53"/>
      <c r="O13" s="22"/>
    </row>
    <row r="14" spans="1:15" ht="22.5" customHeight="1" x14ac:dyDescent="0.2">
      <c r="I14" s="140"/>
      <c r="J14" s="22"/>
      <c r="K14" s="22"/>
      <c r="M14" s="53"/>
      <c r="O14" s="22"/>
    </row>
    <row r="15" spans="1:15" ht="22.5" customHeight="1" x14ac:dyDescent="0.2">
      <c r="A15" s="13"/>
      <c r="B15" s="13"/>
      <c r="I15" s="140"/>
      <c r="J15" s="22"/>
      <c r="K15" s="22"/>
      <c r="L15" s="22"/>
      <c r="M15" s="53"/>
      <c r="O15" s="22"/>
    </row>
    <row r="16" spans="1:15" ht="22.5" customHeight="1" x14ac:dyDescent="0.2">
      <c r="A16" s="13"/>
      <c r="B16" s="22"/>
      <c r="C16" s="22"/>
      <c r="D16" s="22"/>
      <c r="E16"/>
      <c r="F16"/>
      <c r="G16" s="140"/>
      <c r="I16" s="140"/>
      <c r="J16" s="22"/>
      <c r="K16" s="22"/>
      <c r="L16" s="22"/>
      <c r="M16" s="53"/>
      <c r="O16" s="22"/>
    </row>
    <row r="17" spans="1:15" ht="22.5" customHeight="1" x14ac:dyDescent="0.2">
      <c r="A17" s="13"/>
      <c r="B17"/>
      <c r="C17"/>
      <c r="D17"/>
      <c r="E17"/>
      <c r="F17"/>
      <c r="G17" s="140"/>
      <c r="I17" s="140"/>
      <c r="J17" s="22"/>
      <c r="K17" s="22"/>
      <c r="L17" s="22"/>
      <c r="M17" s="53"/>
      <c r="N17"/>
      <c r="O17" s="22"/>
    </row>
    <row r="18" spans="1:15" ht="22.5" customHeight="1" x14ac:dyDescent="0.2">
      <c r="A18" s="140"/>
      <c r="B18"/>
      <c r="C18"/>
      <c r="D18"/>
      <c r="E18"/>
      <c r="F18"/>
      <c r="G18" s="140"/>
      <c r="I18" s="140"/>
      <c r="J18" s="22"/>
      <c r="K18" s="22"/>
      <c r="L18" s="22"/>
      <c r="M18" s="53"/>
      <c r="N18"/>
      <c r="O18" s="22"/>
    </row>
    <row r="19" spans="1:15" ht="22.5" customHeight="1" x14ac:dyDescent="0.2">
      <c r="A19" s="19"/>
      <c r="B19" s="140"/>
      <c r="C19" s="140"/>
      <c r="D19"/>
      <c r="E19"/>
      <c r="F19"/>
      <c r="G19" s="140"/>
      <c r="K19" s="22"/>
      <c r="L19" s="22"/>
      <c r="M19" s="53"/>
      <c r="O19" s="22"/>
    </row>
    <row r="20" spans="1:15" x14ac:dyDescent="0.2">
      <c r="D20"/>
      <c r="E20"/>
      <c r="F20"/>
      <c r="L20" s="22"/>
      <c r="M20"/>
    </row>
    <row r="21" spans="1:15" x14ac:dyDescent="0.2">
      <c r="L21" s="22"/>
    </row>
  </sheetData>
  <sheetProtection formatCells="0" formatColumns="0" formatRows="0" insertColumns="0" insertRows="0" insertHyperlinks="0" deleteColumns="0" deleteRows="0" sort="0" autoFilter="0" pivotTables="0"/>
  <mergeCells count="4">
    <mergeCell ref="A2:H2"/>
    <mergeCell ref="K2:O2"/>
    <mergeCell ref="I2:J2"/>
    <mergeCell ref="A1:O1"/>
  </mergeCells>
  <phoneticPr fontId="4" type="noConversion"/>
  <pageMargins left="0.39370078740157483" right="0.39370078740157483" top="0.39370078740157483" bottom="0.39370078740157483" header="0" footer="0"/>
  <pageSetup paperSize="9" scale="49" orientation="landscape" horizontalDpi="4294967293" verticalDpi="300" r:id="rId1"/>
  <headerFooter alignWithMargins="0"/>
</worksheet>
</file>

<file path=xl/worksheets/sheet1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4">
    <tabColor theme="4" tint="0.39997558519241921"/>
  </sheetPr>
  <dimension ref="A1:G4"/>
  <sheetViews>
    <sheetView workbookViewId="0">
      <selection activeCell="H19" sqref="H19"/>
    </sheetView>
  </sheetViews>
  <sheetFormatPr baseColWidth="10" defaultColWidth="9.140625" defaultRowHeight="12.75" x14ac:dyDescent="0.2"/>
  <cols>
    <col min="1" max="256" width="11.42578125" customWidth="1"/>
  </cols>
  <sheetData>
    <row r="1" spans="1:7" x14ac:dyDescent="0.2">
      <c r="A1" s="8">
        <v>12</v>
      </c>
      <c r="B1" s="6">
        <v>13</v>
      </c>
      <c r="C1" s="6">
        <v>41</v>
      </c>
      <c r="D1" s="6">
        <v>51</v>
      </c>
      <c r="E1" s="6">
        <v>71</v>
      </c>
      <c r="F1" s="6">
        <v>16</v>
      </c>
      <c r="G1" s="6">
        <v>62</v>
      </c>
    </row>
    <row r="2" spans="1:7" x14ac:dyDescent="0.2">
      <c r="A2" s="8">
        <v>34</v>
      </c>
      <c r="B2" s="6">
        <v>24</v>
      </c>
      <c r="C2" s="6">
        <v>23</v>
      </c>
      <c r="D2" s="6">
        <v>72</v>
      </c>
      <c r="E2" s="6">
        <v>25</v>
      </c>
      <c r="F2" s="6">
        <v>54</v>
      </c>
      <c r="G2" s="6">
        <v>47</v>
      </c>
    </row>
    <row r="3" spans="1:7" x14ac:dyDescent="0.2">
      <c r="A3" s="8">
        <v>65</v>
      </c>
      <c r="B3" s="6">
        <v>57</v>
      </c>
      <c r="C3" s="6">
        <v>67</v>
      </c>
      <c r="D3" s="6">
        <v>36</v>
      </c>
      <c r="E3" s="6">
        <v>46</v>
      </c>
      <c r="F3" s="6">
        <v>73</v>
      </c>
      <c r="G3" s="6">
        <v>35</v>
      </c>
    </row>
    <row r="4" spans="1:7" x14ac:dyDescent="0.2">
      <c r="A4" s="8">
        <v>7</v>
      </c>
      <c r="B4" s="6">
        <v>6</v>
      </c>
      <c r="C4" s="6">
        <v>5</v>
      </c>
      <c r="D4" s="6">
        <v>4</v>
      </c>
      <c r="E4" s="6">
        <v>3</v>
      </c>
      <c r="F4" s="6">
        <v>2</v>
      </c>
      <c r="G4" s="6">
        <v>1</v>
      </c>
    </row>
  </sheetData>
  <pageMargins left="0.7" right="0.7" top="0.75" bottom="0.75" header="0.3" footer="0.3"/>
</worksheet>
</file>

<file path=xl/worksheets/sheet2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0"/>
  <dimension ref="A1:E22"/>
  <sheetViews>
    <sheetView workbookViewId="0">
      <selection activeCell="B22" sqref="B22"/>
    </sheetView>
  </sheetViews>
  <sheetFormatPr baseColWidth="10" defaultColWidth="9.140625" defaultRowHeight="12.75" x14ac:dyDescent="0.2"/>
  <cols>
    <col min="1" max="1" width="15.42578125" bestFit="1" customWidth="1"/>
    <col min="2" max="256" width="11.42578125" customWidth="1"/>
  </cols>
  <sheetData>
    <row r="1" spans="1:5" x14ac:dyDescent="0.2">
      <c r="A1" s="22" t="s">
        <v>243</v>
      </c>
      <c r="B1" t="s">
        <v>507</v>
      </c>
      <c r="C1">
        <v>5</v>
      </c>
      <c r="D1">
        <v>5</v>
      </c>
    </row>
    <row r="2" spans="1:5" x14ac:dyDescent="0.2">
      <c r="A2" s="22" t="s">
        <v>508</v>
      </c>
      <c r="B2" s="22" t="s">
        <v>509</v>
      </c>
      <c r="C2">
        <v>5</v>
      </c>
    </row>
    <row r="3" spans="1:5" x14ac:dyDescent="0.2">
      <c r="A3" s="22" t="s">
        <v>510</v>
      </c>
      <c r="B3" s="22" t="s">
        <v>509</v>
      </c>
      <c r="C3">
        <v>5</v>
      </c>
      <c r="D3">
        <v>4</v>
      </c>
    </row>
    <row r="4" spans="1:5" x14ac:dyDescent="0.2">
      <c r="A4" s="22" t="s">
        <v>511</v>
      </c>
      <c r="B4" t="s">
        <v>507</v>
      </c>
      <c r="C4">
        <v>5</v>
      </c>
      <c r="D4">
        <v>5</v>
      </c>
    </row>
    <row r="5" spans="1:5" x14ac:dyDescent="0.2">
      <c r="A5" s="22" t="s">
        <v>512</v>
      </c>
      <c r="B5" t="s">
        <v>509</v>
      </c>
      <c r="C5">
        <v>5</v>
      </c>
    </row>
    <row r="6" spans="1:5" x14ac:dyDescent="0.2">
      <c r="A6" s="22" t="s">
        <v>513</v>
      </c>
      <c r="B6" s="22" t="s">
        <v>514</v>
      </c>
    </row>
    <row r="7" spans="1:5" x14ac:dyDescent="0.2">
      <c r="A7" s="22" t="s">
        <v>515</v>
      </c>
      <c r="B7" t="s">
        <v>507</v>
      </c>
      <c r="C7">
        <v>5</v>
      </c>
    </row>
    <row r="8" spans="1:5" x14ac:dyDescent="0.2">
      <c r="A8" s="22" t="s">
        <v>516</v>
      </c>
      <c r="B8" s="22" t="s">
        <v>514</v>
      </c>
    </row>
    <row r="9" spans="1:5" x14ac:dyDescent="0.2">
      <c r="A9" s="22" t="s">
        <v>517</v>
      </c>
      <c r="B9" s="22" t="s">
        <v>518</v>
      </c>
    </row>
    <row r="10" spans="1:5" x14ac:dyDescent="0.2">
      <c r="A10" s="22" t="s">
        <v>519</v>
      </c>
      <c r="B10" s="22" t="s">
        <v>518</v>
      </c>
    </row>
    <row r="11" spans="1:5" x14ac:dyDescent="0.2">
      <c r="A11" s="22" t="s">
        <v>211</v>
      </c>
      <c r="B11" t="s">
        <v>507</v>
      </c>
      <c r="C11">
        <v>5</v>
      </c>
      <c r="D11">
        <v>4</v>
      </c>
    </row>
    <row r="12" spans="1:5" x14ac:dyDescent="0.2">
      <c r="A12" s="22" t="s">
        <v>520</v>
      </c>
      <c r="B12" s="22" t="s">
        <v>521</v>
      </c>
    </row>
    <row r="13" spans="1:5" x14ac:dyDescent="0.2">
      <c r="A13" s="22" t="s">
        <v>522</v>
      </c>
      <c r="B13" s="22" t="s">
        <v>507</v>
      </c>
      <c r="C13">
        <v>4</v>
      </c>
    </row>
    <row r="14" spans="1:5" x14ac:dyDescent="0.2">
      <c r="A14" s="22" t="s">
        <v>523</v>
      </c>
      <c r="B14" t="s">
        <v>518</v>
      </c>
    </row>
    <row r="15" spans="1:5" x14ac:dyDescent="0.2">
      <c r="A15" s="22" t="s">
        <v>524</v>
      </c>
      <c r="B15" s="22" t="s">
        <v>507</v>
      </c>
      <c r="C15">
        <v>5</v>
      </c>
      <c r="D15">
        <v>4</v>
      </c>
      <c r="E15">
        <v>4</v>
      </c>
    </row>
    <row r="16" spans="1:5" x14ac:dyDescent="0.2">
      <c r="A16" s="22" t="s">
        <v>525</v>
      </c>
      <c r="B16" s="22" t="s">
        <v>514</v>
      </c>
    </row>
    <row r="17" spans="1:3" x14ac:dyDescent="0.2">
      <c r="A17" s="22" t="s">
        <v>526</v>
      </c>
      <c r="B17" t="s">
        <v>507</v>
      </c>
      <c r="C17">
        <v>4</v>
      </c>
    </row>
    <row r="18" spans="1:3" x14ac:dyDescent="0.2">
      <c r="A18" s="22" t="s">
        <v>527</v>
      </c>
      <c r="B18" s="22" t="s">
        <v>518</v>
      </c>
    </row>
    <row r="19" spans="1:3" x14ac:dyDescent="0.2">
      <c r="A19" s="22" t="s">
        <v>528</v>
      </c>
      <c r="B19" t="s">
        <v>518</v>
      </c>
    </row>
    <row r="20" spans="1:3" x14ac:dyDescent="0.2">
      <c r="A20" s="22" t="s">
        <v>529</v>
      </c>
      <c r="B20" t="s">
        <v>507</v>
      </c>
      <c r="C20">
        <v>4</v>
      </c>
    </row>
    <row r="21" spans="1:3" x14ac:dyDescent="0.2">
      <c r="A21" s="22" t="s">
        <v>530</v>
      </c>
      <c r="B21" s="22" t="s">
        <v>518</v>
      </c>
    </row>
    <row r="22" spans="1:3" x14ac:dyDescent="0.2">
      <c r="A22" s="22" t="s">
        <v>531</v>
      </c>
      <c r="B22" s="22" t="s">
        <v>518</v>
      </c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17</vt:i4>
      </vt:variant>
    </vt:vector>
  </HeadingPairs>
  <TitlesOfParts>
    <vt:vector size="37" baseType="lpstr">
      <vt:lpstr>Elite</vt:lpstr>
      <vt:lpstr>Honneur</vt:lpstr>
      <vt:lpstr>Honneur (2)</vt:lpstr>
      <vt:lpstr>Promotion 1</vt:lpstr>
      <vt:lpstr>Promotion 2</vt:lpstr>
      <vt:lpstr>Promotion 3</vt:lpstr>
      <vt:lpstr>Promotion 4</vt:lpstr>
      <vt:lpstr>Promotion 5</vt:lpstr>
      <vt:lpstr>1ère division - F</vt:lpstr>
      <vt:lpstr>2ème division - F</vt:lpstr>
      <vt:lpstr>Vétéran 1</vt:lpstr>
      <vt:lpstr>Vétéran 2</vt:lpstr>
      <vt:lpstr>Vétéran 3</vt:lpstr>
      <vt:lpstr>Vétéran 4</vt:lpstr>
      <vt:lpstr>Vétéran 5</vt:lpstr>
      <vt:lpstr>bilan</vt:lpstr>
      <vt:lpstr>contacts</vt:lpstr>
      <vt:lpstr>liste équipes</vt:lpstr>
      <vt:lpstr>Feuil2</vt:lpstr>
      <vt:lpstr>Feuil1</vt:lpstr>
      <vt:lpstr>'1ère division - F'!Zone_d_impression</vt:lpstr>
      <vt:lpstr>'2ème division - F'!Zone_d_impression</vt:lpstr>
      <vt:lpstr>contacts!Zone_d_impression</vt:lpstr>
      <vt:lpstr>Elite!Zone_d_impression</vt:lpstr>
      <vt:lpstr>Honneur!Zone_d_impression</vt:lpstr>
      <vt:lpstr>'Honneur (2)'!Zone_d_impression</vt:lpstr>
      <vt:lpstr>'liste équipes'!Zone_d_impression</vt:lpstr>
      <vt:lpstr>'Promotion 1'!Zone_d_impression</vt:lpstr>
      <vt:lpstr>'Promotion 2'!Zone_d_impression</vt:lpstr>
      <vt:lpstr>'Promotion 3'!Zone_d_impression</vt:lpstr>
      <vt:lpstr>'Promotion 4'!Zone_d_impression</vt:lpstr>
      <vt:lpstr>'Promotion 5'!Zone_d_impression</vt:lpstr>
      <vt:lpstr>'Vétéran 1'!Zone_d_impression</vt:lpstr>
      <vt:lpstr>'Vétéran 2'!Zone_d_impression</vt:lpstr>
      <vt:lpstr>'Vétéran 3'!Zone_d_impression</vt:lpstr>
      <vt:lpstr>'Vétéran 4'!Zone_d_impression</vt:lpstr>
      <vt:lpstr>'Vétéran 5'!Zone_d_impression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e.maraux</dc:creator>
  <cp:keywords/>
  <dc:description/>
  <cp:lastModifiedBy>Paulo DE BASTOS</cp:lastModifiedBy>
  <cp:revision/>
  <cp:lastPrinted>2025-04-15T18:49:19Z</cp:lastPrinted>
  <dcterms:created xsi:type="dcterms:W3CDTF">2005-07-10T15:20:57Z</dcterms:created>
  <dcterms:modified xsi:type="dcterms:W3CDTF">2025-04-15T18:49:59Z</dcterms:modified>
  <cp:category/>
  <cp:contentStatus/>
</cp:coreProperties>
</file>